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7E0159D7-DFD7-40C7-AFE9-5F6A9035359F}" xr6:coauthVersionLast="37" xr6:coauthVersionMax="37" xr10:uidLastSave="{00000000-0000-0000-0000-000000000000}"/>
  <bookViews>
    <workbookView xWindow="0" yWindow="30" windowWidth="19155" windowHeight="11760" activeTab="1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  <c r="C46" i="2"/>
  <c r="C44" i="2"/>
  <c r="C45" i="2"/>
  <c r="C42" i="2"/>
  <c r="C43" i="2"/>
  <c r="C41" i="2"/>
  <c r="H36" i="2"/>
  <c r="H35" i="2"/>
  <c r="C38" i="2"/>
  <c r="H37" i="2"/>
  <c r="H38" i="2"/>
  <c r="H33" i="2"/>
  <c r="H32" i="2"/>
  <c r="H31" i="2"/>
  <c r="H22" i="2"/>
  <c r="H24" i="2"/>
  <c r="H25" i="2"/>
  <c r="H21" i="2"/>
  <c r="H19" i="2"/>
  <c r="H20" i="2"/>
  <c r="H18" i="2"/>
  <c r="H14" i="2"/>
  <c r="H16" i="2"/>
  <c r="H13" i="2"/>
  <c r="H11" i="2"/>
  <c r="C40" i="2" l="1"/>
  <c r="C39" i="2" s="1"/>
  <c r="C37" i="2"/>
  <c r="C36" i="2"/>
  <c r="C35" i="2"/>
  <c r="C34" i="2" s="1"/>
  <c r="C33" i="2"/>
  <c r="C32" i="2"/>
  <c r="C31" i="2"/>
  <c r="C29" i="2"/>
  <c r="C28" i="2" s="1"/>
  <c r="C27" i="2"/>
  <c r="C26" i="2"/>
  <c r="C25" i="2"/>
  <c r="C24" i="2"/>
  <c r="C22" i="2"/>
  <c r="C21" i="2"/>
  <c r="C20" i="2"/>
  <c r="C19" i="2"/>
  <c r="C18" i="2"/>
  <c r="C17" i="2" s="1"/>
  <c r="C16" i="2"/>
  <c r="C15" i="2"/>
  <c r="C13" i="2"/>
  <c r="C12" i="2"/>
  <c r="C11" i="2"/>
  <c r="C23" i="2" l="1"/>
  <c r="C30" i="2"/>
  <c r="H49" i="1"/>
  <c r="H39" i="1"/>
  <c r="H26" i="1"/>
  <c r="C40" i="1" l="1"/>
  <c r="C39" i="1" s="1"/>
  <c r="C36" i="1"/>
  <c r="C37" i="1"/>
  <c r="C35" i="1"/>
  <c r="C32" i="1"/>
  <c r="C33" i="1"/>
  <c r="C31" i="1"/>
  <c r="C29" i="1"/>
  <c r="C28" i="1" s="1"/>
  <c r="C27" i="1"/>
  <c r="C26" i="1" s="1"/>
  <c r="C25" i="1"/>
  <c r="C24" i="1"/>
  <c r="C23" i="1" s="1"/>
  <c r="C19" i="1"/>
  <c r="C20" i="1"/>
  <c r="C21" i="1"/>
  <c r="C22" i="1"/>
  <c r="C18" i="1"/>
  <c r="C11" i="1"/>
  <c r="C12" i="1"/>
  <c r="C13" i="1"/>
  <c r="C14" i="1"/>
  <c r="C15" i="1"/>
  <c r="C16" i="1"/>
  <c r="H30" i="1"/>
  <c r="H44" i="1"/>
  <c r="H42" i="1"/>
  <c r="H34" i="1"/>
  <c r="H23" i="1"/>
  <c r="H17" i="1"/>
  <c r="H10" i="1"/>
  <c r="C34" i="1" l="1"/>
  <c r="C30" i="1"/>
  <c r="C17" i="1"/>
  <c r="C10" i="1"/>
  <c r="C10" i="2" l="1"/>
  <c r="C14" i="2"/>
</calcChain>
</file>

<file path=xl/sharedStrings.xml><?xml version="1.0" encoding="utf-8"?>
<sst xmlns="http://schemas.openxmlformats.org/spreadsheetml/2006/main" count="203" uniqueCount="90">
  <si>
    <t>redni broj</t>
  </si>
  <si>
    <t>konto</t>
  </si>
  <si>
    <t>PREDMET NABAVE</t>
  </si>
  <si>
    <t>VRIJEDNOST</t>
  </si>
  <si>
    <t>PLANIRANA</t>
  </si>
  <si>
    <t>POSTUPAK</t>
  </si>
  <si>
    <t>Uredski materijal i ostali materijalni rashodi</t>
  </si>
  <si>
    <t>1.1.</t>
  </si>
  <si>
    <t>Uredski materijal</t>
  </si>
  <si>
    <t>Materijal za higijenske potrebe i njegu</t>
  </si>
  <si>
    <t>1.2.</t>
  </si>
  <si>
    <t>1.3.</t>
  </si>
  <si>
    <t>1.4.</t>
  </si>
  <si>
    <t>1.5.</t>
  </si>
  <si>
    <t>1.6.</t>
  </si>
  <si>
    <t>Materijal i sirovine</t>
  </si>
  <si>
    <t>2.1.</t>
  </si>
  <si>
    <t>Svježe voće</t>
  </si>
  <si>
    <t>Energija</t>
  </si>
  <si>
    <t>2.2.</t>
  </si>
  <si>
    <t>2.3.</t>
  </si>
  <si>
    <t>2.4.</t>
  </si>
  <si>
    <t>2.5.</t>
  </si>
  <si>
    <t>3.1.</t>
  </si>
  <si>
    <t>3.2.</t>
  </si>
  <si>
    <t>Sitan inventar</t>
  </si>
  <si>
    <t>5.1.</t>
  </si>
  <si>
    <t>Usluge telefona, pošte i prijevoza</t>
  </si>
  <si>
    <t>Usluge telefona</t>
  </si>
  <si>
    <t>Usluge pošte</t>
  </si>
  <si>
    <t>Komunalne usluge</t>
  </si>
  <si>
    <t>Odvoz smeća</t>
  </si>
  <si>
    <t>Zdravstvene usluge</t>
  </si>
  <si>
    <t>Računalne usluge</t>
  </si>
  <si>
    <t>Reprezentacija</t>
  </si>
  <si>
    <t>Članarine</t>
  </si>
  <si>
    <t>Financijski rashodi</t>
  </si>
  <si>
    <t>Ravnatelj:</t>
  </si>
  <si>
    <t>Pedagoška dokumentacija</t>
  </si>
  <si>
    <t>El. energija</t>
  </si>
  <si>
    <t>Plin</t>
  </si>
  <si>
    <t>7.2.</t>
  </si>
  <si>
    <t>Usluge interneta</t>
  </si>
  <si>
    <t>7.3.</t>
  </si>
  <si>
    <t>Održavanje računala i računalnih programa</t>
  </si>
  <si>
    <t>Ostali nespomenuti rashodi poslovanja</t>
  </si>
  <si>
    <t>otvor.post.j.nab.</t>
  </si>
  <si>
    <t>OSNOVNA ŠKOLA "IVAN MEŠTROVIĆ" VRPOLJE</t>
  </si>
  <si>
    <t>BANA JOSIPA JELAČIĆA 50</t>
  </si>
  <si>
    <t xml:space="preserve">Ostali materijal za poslovanje-mat. za nastavu   </t>
  </si>
  <si>
    <t>4.1.</t>
  </si>
  <si>
    <t>6.2.</t>
  </si>
  <si>
    <t>6.3.</t>
  </si>
  <si>
    <t>7.4.</t>
  </si>
  <si>
    <t>Mlijeko i mliječni proizvodi</t>
  </si>
  <si>
    <t>Pekarski i mlinarski proizvodi</t>
  </si>
  <si>
    <t>Pašteta, salama, hrenovke,svježe meso</t>
  </si>
  <si>
    <t>Službena , radna i zaštitna odjeća i obuća za djel.</t>
  </si>
  <si>
    <t xml:space="preserve">                6.1.</t>
  </si>
  <si>
    <t xml:space="preserve">                7.1.</t>
  </si>
  <si>
    <t>Opskrba vode</t>
  </si>
  <si>
    <t>Deratizacija i dezinsekcija</t>
  </si>
  <si>
    <t xml:space="preserve">                8.1.</t>
  </si>
  <si>
    <t>Obvezni zdravstveni pregledi</t>
  </si>
  <si>
    <t xml:space="preserve">                9.1.</t>
  </si>
  <si>
    <t>Ostale usluge</t>
  </si>
  <si>
    <t>10.1.</t>
  </si>
  <si>
    <t>Usluge zaštite na radu</t>
  </si>
  <si>
    <t>Premija osiguranja imovine</t>
  </si>
  <si>
    <t>15.1.</t>
  </si>
  <si>
    <t xml:space="preserve">              16.1.</t>
  </si>
  <si>
    <t>Usluge platnog prometa</t>
  </si>
  <si>
    <t>Miroslav Zmaić</t>
  </si>
  <si>
    <t>Rashodi za cvijeće,svijeće,nagrade učenicima</t>
  </si>
  <si>
    <t>objed.javna nab.</t>
  </si>
  <si>
    <t>Ostali prehrambeni proizvodi i sokovi</t>
  </si>
  <si>
    <t xml:space="preserve">U Vrpolju, </t>
  </si>
  <si>
    <t>Literatura(poblikacije, časopisi,knjige i sl.)</t>
  </si>
  <si>
    <t>Materijal i sredstva za čišćenje i održavanje</t>
  </si>
  <si>
    <t>Intelektualne i osobne usluge</t>
  </si>
  <si>
    <t xml:space="preserve">Vodoprivredna naknada </t>
  </si>
  <si>
    <t xml:space="preserve">PLAN NABAVE </t>
  </si>
  <si>
    <t>jednostavna nabava</t>
  </si>
  <si>
    <t>plan za 2021.   s PDV-om</t>
  </si>
  <si>
    <t xml:space="preserve">        8.2.</t>
  </si>
  <si>
    <t>Labalatorijske usluge</t>
  </si>
  <si>
    <t>21. 12. 2020. godine</t>
  </si>
  <si>
    <t>plan za 2023.   s PDV-om</t>
  </si>
  <si>
    <t>19.12.2022.godine</t>
  </si>
  <si>
    <t>PLANIRANA (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</si>
</sst>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/>
    <xf numFmtId="3" fontId="1" fillId="0" borderId="1" xfId="0" applyNumberFormat="1" applyFont="1" applyBorder="1"/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Font="1"/>
    <xf numFmtId="3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0" xfId="0" applyFont="1"/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/>
    <xf numFmtId="3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3" fontId="0" fillId="0" borderId="2" xfId="0" applyNumberFormat="1" applyBorder="1" applyAlignment="1"/>
    <xf numFmtId="3" fontId="0" fillId="0" borderId="3" xfId="0" applyNumberFormat="1" applyBorder="1" applyAlignment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/>
    <xf numFmtId="4" fontId="1" fillId="2" borderId="1" xfId="0" applyNumberFormat="1" applyFont="1" applyFill="1" applyBorder="1" applyAlignment="1"/>
    <xf numFmtId="4" fontId="0" fillId="0" borderId="1" xfId="0" applyNumberFormat="1" applyBorder="1" applyAlignment="1"/>
    <xf numFmtId="4" fontId="0" fillId="0" borderId="2" xfId="0" applyNumberFormat="1" applyBorder="1" applyAlignment="1"/>
    <xf numFmtId="4" fontId="0" fillId="0" borderId="3" xfId="0" applyNumberFormat="1" applyBorder="1" applyAlignment="1"/>
    <xf numFmtId="4" fontId="0" fillId="0" borderId="1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7"/>
  <sheetViews>
    <sheetView workbookViewId="0">
      <selection activeCell="L19" sqref="L19:M19"/>
    </sheetView>
  </sheetViews>
  <sheetFormatPr defaultRowHeight="15" x14ac:dyDescent="0.25"/>
  <cols>
    <col min="1" max="1" width="13.42578125" customWidth="1"/>
    <col min="3" max="3" width="13.140625" style="8" customWidth="1"/>
    <col min="7" max="7" width="16" customWidth="1"/>
    <col min="8" max="8" width="8.5703125" customWidth="1"/>
    <col min="9" max="9" width="6.28515625" customWidth="1"/>
  </cols>
  <sheetData>
    <row r="2" spans="1:13" x14ac:dyDescent="0.25">
      <c r="A2" t="s">
        <v>47</v>
      </c>
    </row>
    <row r="3" spans="1:13" x14ac:dyDescent="0.25">
      <c r="A3" t="s">
        <v>48</v>
      </c>
    </row>
    <row r="6" spans="1:13" x14ac:dyDescent="0.25">
      <c r="A6" t="s">
        <v>81</v>
      </c>
      <c r="B6" s="18">
        <v>2021</v>
      </c>
    </row>
    <row r="8" spans="1:13" ht="30" customHeight="1" x14ac:dyDescent="0.25">
      <c r="A8" s="31" t="s">
        <v>0</v>
      </c>
      <c r="B8" s="31" t="s">
        <v>1</v>
      </c>
      <c r="C8" s="60" t="s">
        <v>83</v>
      </c>
      <c r="D8" s="31" t="s">
        <v>2</v>
      </c>
      <c r="E8" s="31"/>
      <c r="F8" s="31"/>
      <c r="G8" s="31"/>
      <c r="H8" s="31" t="s">
        <v>3</v>
      </c>
      <c r="I8" s="31"/>
      <c r="J8" s="31"/>
      <c r="K8" s="31"/>
      <c r="L8" s="31" t="s">
        <v>5</v>
      </c>
      <c r="M8" s="31"/>
    </row>
    <row r="9" spans="1:13" x14ac:dyDescent="0.25">
      <c r="A9" s="31"/>
      <c r="B9" s="31"/>
      <c r="C9" s="61"/>
      <c r="D9" s="31"/>
      <c r="E9" s="31"/>
      <c r="F9" s="31"/>
      <c r="G9" s="31"/>
      <c r="H9" s="31" t="s">
        <v>4</v>
      </c>
      <c r="I9" s="31"/>
      <c r="J9" s="1"/>
      <c r="K9" s="1"/>
      <c r="L9" s="31"/>
      <c r="M9" s="31"/>
    </row>
    <row r="10" spans="1:13" x14ac:dyDescent="0.25">
      <c r="A10" s="10">
        <v>1</v>
      </c>
      <c r="B10" s="10">
        <v>3221</v>
      </c>
      <c r="C10" s="4">
        <f>SUM(C11:C16)</f>
        <v>62680</v>
      </c>
      <c r="D10" s="35" t="s">
        <v>6</v>
      </c>
      <c r="E10" s="35"/>
      <c r="F10" s="35"/>
      <c r="G10" s="35"/>
      <c r="H10" s="37">
        <f>SUM(H11:I16)</f>
        <v>62680</v>
      </c>
      <c r="I10" s="37"/>
      <c r="J10" s="37"/>
      <c r="K10" s="37"/>
      <c r="L10" s="31" t="s">
        <v>74</v>
      </c>
      <c r="M10" s="31"/>
    </row>
    <row r="11" spans="1:13" x14ac:dyDescent="0.25">
      <c r="A11" s="5" t="s">
        <v>7</v>
      </c>
      <c r="B11" s="1">
        <v>32211</v>
      </c>
      <c r="C11" s="9">
        <f t="shared" ref="C11:C16" si="0">H11</f>
        <v>12000</v>
      </c>
      <c r="D11" s="32" t="s">
        <v>8</v>
      </c>
      <c r="E11" s="32"/>
      <c r="F11" s="32"/>
      <c r="G11" s="32"/>
      <c r="H11" s="33">
        <v>12000</v>
      </c>
      <c r="I11" s="33"/>
      <c r="J11" s="33"/>
      <c r="K11" s="33"/>
      <c r="L11" s="31"/>
      <c r="M11" s="31"/>
    </row>
    <row r="12" spans="1:13" x14ac:dyDescent="0.25">
      <c r="A12" s="5" t="s">
        <v>10</v>
      </c>
      <c r="B12" s="1">
        <v>322111</v>
      </c>
      <c r="C12" s="9">
        <f t="shared" si="0"/>
        <v>3000</v>
      </c>
      <c r="D12" s="62" t="s">
        <v>38</v>
      </c>
      <c r="E12" s="63"/>
      <c r="F12" s="63"/>
      <c r="G12" s="64"/>
      <c r="H12" s="33">
        <v>3000</v>
      </c>
      <c r="I12" s="33"/>
      <c r="J12" s="33"/>
      <c r="K12" s="33"/>
      <c r="L12" s="31"/>
      <c r="M12" s="31"/>
    </row>
    <row r="13" spans="1:13" x14ac:dyDescent="0.25">
      <c r="A13" s="5" t="s">
        <v>11</v>
      </c>
      <c r="B13" s="1">
        <v>32212</v>
      </c>
      <c r="C13" s="9">
        <f t="shared" si="0"/>
        <v>10000</v>
      </c>
      <c r="D13" s="32" t="s">
        <v>77</v>
      </c>
      <c r="E13" s="32"/>
      <c r="F13" s="32"/>
      <c r="G13" s="32"/>
      <c r="H13" s="33">
        <v>10000</v>
      </c>
      <c r="I13" s="33"/>
      <c r="J13" s="33"/>
      <c r="K13" s="33"/>
      <c r="L13" s="31"/>
      <c r="M13" s="31"/>
    </row>
    <row r="14" spans="1:13" x14ac:dyDescent="0.25">
      <c r="A14" s="5" t="s">
        <v>12</v>
      </c>
      <c r="B14" s="1">
        <v>32214</v>
      </c>
      <c r="C14" s="9">
        <f t="shared" si="0"/>
        <v>22000</v>
      </c>
      <c r="D14" s="32" t="s">
        <v>78</v>
      </c>
      <c r="E14" s="32"/>
      <c r="F14" s="32"/>
      <c r="G14" s="32"/>
      <c r="H14" s="33">
        <v>22000</v>
      </c>
      <c r="I14" s="33"/>
      <c r="J14" s="33"/>
      <c r="K14" s="33"/>
      <c r="L14" s="31"/>
      <c r="M14" s="31"/>
    </row>
    <row r="15" spans="1:13" x14ac:dyDescent="0.25">
      <c r="A15" s="5" t="s">
        <v>13</v>
      </c>
      <c r="B15" s="1">
        <v>32216</v>
      </c>
      <c r="C15" s="9">
        <f t="shared" si="0"/>
        <v>5000</v>
      </c>
      <c r="D15" s="32" t="s">
        <v>9</v>
      </c>
      <c r="E15" s="32"/>
      <c r="F15" s="32"/>
      <c r="G15" s="32"/>
      <c r="H15" s="33">
        <v>5000</v>
      </c>
      <c r="I15" s="33"/>
      <c r="J15" s="33"/>
      <c r="K15" s="33"/>
      <c r="L15" s="31"/>
      <c r="M15" s="31"/>
    </row>
    <row r="16" spans="1:13" x14ac:dyDescent="0.25">
      <c r="A16" s="5" t="s">
        <v>14</v>
      </c>
      <c r="B16" s="1">
        <v>32219</v>
      </c>
      <c r="C16" s="9">
        <f t="shared" si="0"/>
        <v>10680</v>
      </c>
      <c r="D16" s="31" t="s">
        <v>49</v>
      </c>
      <c r="E16" s="31"/>
      <c r="F16" s="31"/>
      <c r="G16" s="31"/>
      <c r="H16" s="33">
        <v>10680</v>
      </c>
      <c r="I16" s="33"/>
      <c r="J16" s="33"/>
      <c r="K16" s="33"/>
      <c r="L16" s="31"/>
      <c r="M16" s="31"/>
    </row>
    <row r="17" spans="1:13" x14ac:dyDescent="0.25">
      <c r="A17" s="10">
        <v>2</v>
      </c>
      <c r="B17" s="10">
        <v>3222</v>
      </c>
      <c r="C17" s="4">
        <f>SUM(C18:C22)</f>
        <v>151000</v>
      </c>
      <c r="D17" s="35" t="s">
        <v>15</v>
      </c>
      <c r="E17" s="35"/>
      <c r="F17" s="35"/>
      <c r="G17" s="35"/>
      <c r="H17" s="52">
        <f>SUM(H18:I22)</f>
        <v>151000</v>
      </c>
      <c r="I17" s="53"/>
      <c r="J17" s="37"/>
      <c r="K17" s="37"/>
      <c r="L17" s="31" t="s">
        <v>82</v>
      </c>
      <c r="M17" s="31"/>
    </row>
    <row r="18" spans="1:13" x14ac:dyDescent="0.25">
      <c r="A18" s="5" t="s">
        <v>16</v>
      </c>
      <c r="B18" s="1">
        <v>32224</v>
      </c>
      <c r="C18" s="9">
        <f>H18</f>
        <v>26000</v>
      </c>
      <c r="D18" s="58" t="s">
        <v>17</v>
      </c>
      <c r="E18" s="58"/>
      <c r="F18" s="58"/>
      <c r="G18" s="58"/>
      <c r="H18" s="33">
        <v>26000</v>
      </c>
      <c r="I18" s="33"/>
      <c r="J18" s="33"/>
      <c r="K18" s="33"/>
      <c r="L18" s="31"/>
      <c r="M18" s="31"/>
    </row>
    <row r="19" spans="1:13" x14ac:dyDescent="0.25">
      <c r="A19" s="5" t="s">
        <v>19</v>
      </c>
      <c r="B19" s="1">
        <v>32224</v>
      </c>
      <c r="C19" s="9">
        <f t="shared" ref="C19:C22" si="1">H19</f>
        <v>30000</v>
      </c>
      <c r="D19" s="58" t="s">
        <v>54</v>
      </c>
      <c r="E19" s="58"/>
      <c r="F19" s="58"/>
      <c r="G19" s="58"/>
      <c r="H19" s="33">
        <v>30000</v>
      </c>
      <c r="I19" s="33"/>
      <c r="J19" s="33"/>
      <c r="K19" s="33"/>
      <c r="L19" s="31"/>
      <c r="M19" s="31"/>
    </row>
    <row r="20" spans="1:13" x14ac:dyDescent="0.25">
      <c r="A20" s="5" t="s">
        <v>20</v>
      </c>
      <c r="B20" s="1">
        <v>3222</v>
      </c>
      <c r="C20" s="9">
        <f t="shared" si="1"/>
        <v>61000</v>
      </c>
      <c r="D20" s="58" t="s">
        <v>55</v>
      </c>
      <c r="E20" s="58"/>
      <c r="F20" s="58"/>
      <c r="G20" s="58"/>
      <c r="H20" s="45">
        <v>61000</v>
      </c>
      <c r="I20" s="56"/>
      <c r="J20" s="33"/>
      <c r="K20" s="33"/>
      <c r="L20" s="31"/>
      <c r="M20" s="31"/>
    </row>
    <row r="21" spans="1:13" x14ac:dyDescent="0.25">
      <c r="A21" s="5" t="s">
        <v>21</v>
      </c>
      <c r="B21" s="1">
        <v>3222</v>
      </c>
      <c r="C21" s="9">
        <f t="shared" si="1"/>
        <v>16000</v>
      </c>
      <c r="D21" s="58" t="s">
        <v>56</v>
      </c>
      <c r="E21" s="58"/>
      <c r="F21" s="58"/>
      <c r="G21" s="58"/>
      <c r="H21" s="45">
        <v>16000</v>
      </c>
      <c r="I21" s="56"/>
      <c r="J21" s="33"/>
      <c r="K21" s="33"/>
      <c r="L21" s="31"/>
      <c r="M21" s="31"/>
    </row>
    <row r="22" spans="1:13" x14ac:dyDescent="0.25">
      <c r="A22" s="5" t="s">
        <v>22</v>
      </c>
      <c r="B22" s="2">
        <v>3222</v>
      </c>
      <c r="C22" s="9">
        <f t="shared" si="1"/>
        <v>18000</v>
      </c>
      <c r="D22" s="58" t="s">
        <v>75</v>
      </c>
      <c r="E22" s="58"/>
      <c r="F22" s="58"/>
      <c r="G22" s="58"/>
      <c r="H22" s="33">
        <v>18000</v>
      </c>
      <c r="I22" s="33"/>
      <c r="J22" s="33"/>
      <c r="K22" s="33"/>
      <c r="L22" s="59"/>
      <c r="M22" s="59"/>
    </row>
    <row r="23" spans="1:13" x14ac:dyDescent="0.25">
      <c r="A23" s="10">
        <v>3</v>
      </c>
      <c r="B23" s="10">
        <v>3223</v>
      </c>
      <c r="C23" s="4">
        <f>SUM(C24:C25)</f>
        <v>245000</v>
      </c>
      <c r="D23" s="49" t="s">
        <v>18</v>
      </c>
      <c r="E23" s="50"/>
      <c r="F23" s="50"/>
      <c r="G23" s="51"/>
      <c r="H23" s="37">
        <f>SUM(H24:I25)</f>
        <v>245000</v>
      </c>
      <c r="I23" s="37"/>
      <c r="J23" s="37"/>
      <c r="K23" s="37"/>
      <c r="L23" s="31" t="s">
        <v>46</v>
      </c>
      <c r="M23" s="31"/>
    </row>
    <row r="24" spans="1:13" x14ac:dyDescent="0.25">
      <c r="A24" s="5" t="s">
        <v>23</v>
      </c>
      <c r="B24" s="1">
        <v>32231</v>
      </c>
      <c r="C24" s="9">
        <f>H24</f>
        <v>55000</v>
      </c>
      <c r="D24" s="42" t="s">
        <v>39</v>
      </c>
      <c r="E24" s="43"/>
      <c r="F24" s="43"/>
      <c r="G24" s="44"/>
      <c r="H24" s="33">
        <v>55000</v>
      </c>
      <c r="I24" s="33"/>
      <c r="J24" s="33"/>
      <c r="K24" s="33"/>
      <c r="L24" s="31"/>
      <c r="M24" s="31"/>
    </row>
    <row r="25" spans="1:13" x14ac:dyDescent="0.25">
      <c r="A25" s="5" t="s">
        <v>24</v>
      </c>
      <c r="B25" s="1">
        <v>32233</v>
      </c>
      <c r="C25" s="9">
        <f>H25</f>
        <v>190000</v>
      </c>
      <c r="D25" s="42" t="s">
        <v>40</v>
      </c>
      <c r="E25" s="43"/>
      <c r="F25" s="43"/>
      <c r="G25" s="44"/>
      <c r="H25" s="33">
        <v>190000</v>
      </c>
      <c r="I25" s="33"/>
      <c r="J25" s="33"/>
      <c r="K25" s="33"/>
      <c r="L25" s="31"/>
      <c r="M25" s="31"/>
    </row>
    <row r="26" spans="1:13" x14ac:dyDescent="0.25">
      <c r="A26" s="16">
        <v>4</v>
      </c>
      <c r="B26" s="10">
        <v>3225</v>
      </c>
      <c r="C26" s="4">
        <f>SUM(C27)</f>
        <v>56000</v>
      </c>
      <c r="D26" s="49" t="s">
        <v>25</v>
      </c>
      <c r="E26" s="50"/>
      <c r="F26" s="50"/>
      <c r="G26" s="51"/>
      <c r="H26" s="37">
        <f>H27</f>
        <v>56000</v>
      </c>
      <c r="I26" s="37"/>
      <c r="J26" s="52"/>
      <c r="K26" s="53"/>
      <c r="L26" s="31" t="s">
        <v>82</v>
      </c>
      <c r="M26" s="31"/>
    </row>
    <row r="27" spans="1:13" x14ac:dyDescent="0.25">
      <c r="A27" s="15" t="s">
        <v>50</v>
      </c>
      <c r="B27" s="1">
        <v>32251</v>
      </c>
      <c r="C27" s="9">
        <f>H27</f>
        <v>56000</v>
      </c>
      <c r="D27" s="42" t="s">
        <v>25</v>
      </c>
      <c r="E27" s="43"/>
      <c r="F27" s="43"/>
      <c r="G27" s="44"/>
      <c r="H27" s="45">
        <v>56000</v>
      </c>
      <c r="I27" s="56"/>
      <c r="J27" s="45"/>
      <c r="K27" s="46"/>
      <c r="L27" s="47"/>
      <c r="M27" s="48"/>
    </row>
    <row r="28" spans="1:13" x14ac:dyDescent="0.25">
      <c r="A28" s="1">
        <v>5</v>
      </c>
      <c r="B28" s="10">
        <v>3227</v>
      </c>
      <c r="C28" s="4">
        <f>SUM(C29)</f>
        <v>4000</v>
      </c>
      <c r="D28" s="57" t="s">
        <v>57</v>
      </c>
      <c r="E28" s="57"/>
      <c r="F28" s="57"/>
      <c r="G28" s="57"/>
      <c r="H28" s="37">
        <v>4000</v>
      </c>
      <c r="I28" s="37"/>
      <c r="J28" s="52"/>
      <c r="K28" s="53"/>
      <c r="L28" s="31" t="s">
        <v>82</v>
      </c>
      <c r="M28" s="31"/>
    </row>
    <row r="29" spans="1:13" x14ac:dyDescent="0.25">
      <c r="A29" s="6" t="s">
        <v>26</v>
      </c>
      <c r="B29" s="1">
        <v>32271</v>
      </c>
      <c r="C29" s="9">
        <f>H29</f>
        <v>4000</v>
      </c>
      <c r="D29" s="31" t="s">
        <v>57</v>
      </c>
      <c r="E29" s="31"/>
      <c r="F29" s="31"/>
      <c r="G29" s="31"/>
      <c r="H29" s="33">
        <v>4000</v>
      </c>
      <c r="I29" s="33"/>
      <c r="J29" s="45"/>
      <c r="K29" s="56"/>
      <c r="L29" s="31"/>
      <c r="M29" s="31"/>
    </row>
    <row r="30" spans="1:13" x14ac:dyDescent="0.25">
      <c r="A30" s="16">
        <v>6</v>
      </c>
      <c r="B30" s="10">
        <v>3231</v>
      </c>
      <c r="C30" s="4">
        <f>SUM(C31:C33)</f>
        <v>23500</v>
      </c>
      <c r="D30" s="49" t="s">
        <v>27</v>
      </c>
      <c r="E30" s="50"/>
      <c r="F30" s="50"/>
      <c r="G30" s="51"/>
      <c r="H30" s="37">
        <f>SUM(H31:I33)</f>
        <v>23500</v>
      </c>
      <c r="I30" s="37"/>
      <c r="J30" s="52"/>
      <c r="K30" s="53"/>
      <c r="L30" s="31" t="s">
        <v>82</v>
      </c>
      <c r="M30" s="31"/>
    </row>
    <row r="31" spans="1:13" x14ac:dyDescent="0.25">
      <c r="A31" s="19" t="s">
        <v>58</v>
      </c>
      <c r="B31" s="13">
        <v>32311</v>
      </c>
      <c r="C31" s="9">
        <f>H31</f>
        <v>16500</v>
      </c>
      <c r="D31" s="39" t="s">
        <v>28</v>
      </c>
      <c r="E31" s="39"/>
      <c r="F31" s="39"/>
      <c r="G31" s="39"/>
      <c r="H31" s="30">
        <v>16500</v>
      </c>
      <c r="I31" s="30"/>
      <c r="J31" s="54"/>
      <c r="K31" s="55"/>
      <c r="L31" s="31"/>
      <c r="M31" s="31"/>
    </row>
    <row r="32" spans="1:13" x14ac:dyDescent="0.25">
      <c r="A32" s="15" t="s">
        <v>51</v>
      </c>
      <c r="B32" s="1">
        <v>32312</v>
      </c>
      <c r="C32" s="9">
        <f t="shared" ref="C32:C33" si="2">H32</f>
        <v>3500</v>
      </c>
      <c r="D32" s="32" t="s">
        <v>42</v>
      </c>
      <c r="E32" s="32"/>
      <c r="F32" s="32"/>
      <c r="G32" s="32"/>
      <c r="H32" s="34">
        <v>3500</v>
      </c>
      <c r="I32" s="34"/>
      <c r="J32" s="33"/>
      <c r="K32" s="33"/>
      <c r="L32" s="31"/>
      <c r="M32" s="31"/>
    </row>
    <row r="33" spans="1:13" x14ac:dyDescent="0.25">
      <c r="A33" s="15" t="s">
        <v>52</v>
      </c>
      <c r="B33" s="13">
        <v>32313</v>
      </c>
      <c r="C33" s="9">
        <f t="shared" si="2"/>
        <v>3500</v>
      </c>
      <c r="D33" s="39" t="s">
        <v>29</v>
      </c>
      <c r="E33" s="39"/>
      <c r="F33" s="39"/>
      <c r="G33" s="39"/>
      <c r="H33" s="30">
        <v>3500</v>
      </c>
      <c r="I33" s="30"/>
      <c r="J33" s="29"/>
      <c r="K33" s="29"/>
      <c r="L33" s="31"/>
      <c r="M33" s="31"/>
    </row>
    <row r="34" spans="1:13" x14ac:dyDescent="0.25">
      <c r="A34" s="16">
        <v>7</v>
      </c>
      <c r="B34" s="10">
        <v>3234</v>
      </c>
      <c r="C34" s="4">
        <f>SUM(C35:C38)</f>
        <v>38000</v>
      </c>
      <c r="D34" s="35" t="s">
        <v>30</v>
      </c>
      <c r="E34" s="35"/>
      <c r="F34" s="35"/>
      <c r="G34" s="35"/>
      <c r="H34" s="36">
        <f>SUM(H35:I38)</f>
        <v>38000</v>
      </c>
      <c r="I34" s="36"/>
      <c r="J34" s="37"/>
      <c r="K34" s="37"/>
      <c r="L34" s="31" t="s">
        <v>82</v>
      </c>
      <c r="M34" s="31"/>
    </row>
    <row r="35" spans="1:13" x14ac:dyDescent="0.25">
      <c r="A35" s="19" t="s">
        <v>59</v>
      </c>
      <c r="B35" s="12">
        <v>32341</v>
      </c>
      <c r="C35" s="9">
        <f>H35</f>
        <v>12000</v>
      </c>
      <c r="D35" s="26" t="s">
        <v>60</v>
      </c>
      <c r="E35" s="27"/>
      <c r="F35" s="27"/>
      <c r="G35" s="28"/>
      <c r="H35" s="30">
        <v>12000</v>
      </c>
      <c r="I35" s="30"/>
      <c r="J35" s="29"/>
      <c r="K35" s="29"/>
      <c r="L35" s="31"/>
      <c r="M35" s="31"/>
    </row>
    <row r="36" spans="1:13" x14ac:dyDescent="0.25">
      <c r="A36" s="15" t="s">
        <v>41</v>
      </c>
      <c r="B36" s="1">
        <v>32342</v>
      </c>
      <c r="C36" s="9">
        <f t="shared" ref="C36:C37" si="3">H36</f>
        <v>8000</v>
      </c>
      <c r="D36" s="32" t="s">
        <v>31</v>
      </c>
      <c r="E36" s="32"/>
      <c r="F36" s="32"/>
      <c r="G36" s="32"/>
      <c r="H36" s="34">
        <v>8000</v>
      </c>
      <c r="I36" s="34"/>
      <c r="J36" s="33"/>
      <c r="K36" s="33"/>
      <c r="L36" s="31"/>
      <c r="M36" s="31"/>
    </row>
    <row r="37" spans="1:13" x14ac:dyDescent="0.25">
      <c r="A37" s="15" t="s">
        <v>43</v>
      </c>
      <c r="B37" s="1">
        <v>32343</v>
      </c>
      <c r="C37" s="9">
        <f t="shared" si="3"/>
        <v>3000</v>
      </c>
      <c r="D37" s="42" t="s">
        <v>61</v>
      </c>
      <c r="E37" s="43"/>
      <c r="F37" s="43"/>
      <c r="G37" s="44"/>
      <c r="H37" s="40">
        <v>3000</v>
      </c>
      <c r="I37" s="41"/>
      <c r="J37" s="45"/>
      <c r="K37" s="46"/>
      <c r="L37" s="47"/>
      <c r="M37" s="48"/>
    </row>
    <row r="38" spans="1:13" x14ac:dyDescent="0.25">
      <c r="A38" s="15" t="s">
        <v>53</v>
      </c>
      <c r="B38" s="1">
        <v>32349</v>
      </c>
      <c r="C38" s="9">
        <v>15000</v>
      </c>
      <c r="D38" s="32" t="s">
        <v>80</v>
      </c>
      <c r="E38" s="32"/>
      <c r="F38" s="32"/>
      <c r="G38" s="32"/>
      <c r="H38" s="34">
        <v>15000</v>
      </c>
      <c r="I38" s="34"/>
      <c r="J38" s="33"/>
      <c r="K38" s="33"/>
      <c r="L38" s="31"/>
      <c r="M38" s="31"/>
    </row>
    <row r="39" spans="1:13" x14ac:dyDescent="0.25">
      <c r="A39" s="10">
        <v>8</v>
      </c>
      <c r="B39" s="11">
        <v>3236</v>
      </c>
      <c r="C39" s="4">
        <f>SUM(C40:C41)</f>
        <v>9000</v>
      </c>
      <c r="D39" s="35" t="s">
        <v>32</v>
      </c>
      <c r="E39" s="35"/>
      <c r="F39" s="35"/>
      <c r="G39" s="35"/>
      <c r="H39" s="37">
        <f>SUM(H40:I41)</f>
        <v>9000</v>
      </c>
      <c r="I39" s="37"/>
      <c r="J39" s="37"/>
      <c r="K39" s="37"/>
      <c r="L39" s="31" t="s">
        <v>82</v>
      </c>
      <c r="M39" s="31"/>
    </row>
    <row r="40" spans="1:13" x14ac:dyDescent="0.25">
      <c r="A40" s="19" t="s">
        <v>62</v>
      </c>
      <c r="B40" s="12">
        <v>32361</v>
      </c>
      <c r="C40" s="9">
        <f>H40</f>
        <v>7000</v>
      </c>
      <c r="D40" s="42" t="s">
        <v>63</v>
      </c>
      <c r="E40" s="43"/>
      <c r="F40" s="43"/>
      <c r="G40" s="44"/>
      <c r="H40" s="45">
        <v>7000</v>
      </c>
      <c r="I40" s="46"/>
      <c r="J40" s="45"/>
      <c r="K40" s="46"/>
      <c r="L40" s="47"/>
      <c r="M40" s="48"/>
    </row>
    <row r="41" spans="1:13" x14ac:dyDescent="0.25">
      <c r="A41" s="19" t="s">
        <v>84</v>
      </c>
      <c r="B41" s="12">
        <v>32363</v>
      </c>
      <c r="C41" s="9">
        <v>2000</v>
      </c>
      <c r="D41" s="42" t="s">
        <v>85</v>
      </c>
      <c r="E41" s="43"/>
      <c r="F41" s="43"/>
      <c r="G41" s="44"/>
      <c r="H41" s="45">
        <v>2000</v>
      </c>
      <c r="I41" s="56"/>
      <c r="J41" s="66"/>
      <c r="K41" s="67"/>
      <c r="L41" s="47"/>
      <c r="M41" s="48"/>
    </row>
    <row r="42" spans="1:13" x14ac:dyDescent="0.25">
      <c r="A42" s="10">
        <v>9</v>
      </c>
      <c r="B42" s="11">
        <v>3238</v>
      </c>
      <c r="C42" s="4">
        <v>15000</v>
      </c>
      <c r="D42" s="49" t="s">
        <v>33</v>
      </c>
      <c r="E42" s="43"/>
      <c r="F42" s="43"/>
      <c r="G42" s="44"/>
      <c r="H42" s="52">
        <f>SUM(H43)</f>
        <v>15000</v>
      </c>
      <c r="I42" s="65"/>
      <c r="J42" s="52"/>
      <c r="K42" s="46"/>
      <c r="L42" s="31" t="s">
        <v>82</v>
      </c>
      <c r="M42" s="31"/>
    </row>
    <row r="43" spans="1:13" x14ac:dyDescent="0.25">
      <c r="A43" s="19" t="s">
        <v>64</v>
      </c>
      <c r="B43" s="12">
        <v>32389</v>
      </c>
      <c r="C43" s="9">
        <v>15000</v>
      </c>
      <c r="D43" s="14" t="s">
        <v>44</v>
      </c>
      <c r="E43" s="7"/>
      <c r="F43" s="7"/>
      <c r="G43" s="7"/>
      <c r="H43" s="45">
        <v>15000</v>
      </c>
      <c r="I43" s="56"/>
      <c r="J43" s="45"/>
      <c r="K43" s="46"/>
      <c r="L43" s="47"/>
      <c r="M43" s="48"/>
    </row>
    <row r="44" spans="1:13" x14ac:dyDescent="0.25">
      <c r="A44" s="10">
        <v>10</v>
      </c>
      <c r="B44" s="11">
        <v>3239</v>
      </c>
      <c r="C44" s="4">
        <v>6000</v>
      </c>
      <c r="D44" s="35" t="s">
        <v>65</v>
      </c>
      <c r="E44" s="35"/>
      <c r="F44" s="35"/>
      <c r="G44" s="35"/>
      <c r="H44" s="37">
        <f>H45</f>
        <v>7000</v>
      </c>
      <c r="I44" s="37"/>
      <c r="J44" s="37"/>
      <c r="K44" s="37"/>
      <c r="L44" s="31" t="s">
        <v>82</v>
      </c>
      <c r="M44" s="31"/>
    </row>
    <row r="45" spans="1:13" x14ac:dyDescent="0.25">
      <c r="A45" s="15" t="s">
        <v>66</v>
      </c>
      <c r="B45" s="1">
        <v>32399</v>
      </c>
      <c r="C45" s="9">
        <v>6000</v>
      </c>
      <c r="D45" s="32" t="s">
        <v>67</v>
      </c>
      <c r="E45" s="32"/>
      <c r="F45" s="32"/>
      <c r="G45" s="32"/>
      <c r="H45" s="33">
        <v>7000</v>
      </c>
      <c r="I45" s="33"/>
      <c r="J45" s="33"/>
      <c r="K45" s="33"/>
      <c r="L45" s="31"/>
      <c r="M45" s="31"/>
    </row>
    <row r="46" spans="1:13" x14ac:dyDescent="0.25">
      <c r="A46" s="16">
        <v>12</v>
      </c>
      <c r="B46" s="10">
        <v>3292</v>
      </c>
      <c r="C46" s="4">
        <v>3000</v>
      </c>
      <c r="D46" s="35" t="s">
        <v>68</v>
      </c>
      <c r="E46" s="35"/>
      <c r="F46" s="35"/>
      <c r="G46" s="35"/>
      <c r="H46" s="37">
        <v>2000</v>
      </c>
      <c r="I46" s="37"/>
      <c r="J46" s="37"/>
      <c r="K46" s="37"/>
      <c r="L46" s="31" t="s">
        <v>74</v>
      </c>
      <c r="M46" s="31"/>
    </row>
    <row r="47" spans="1:13" x14ac:dyDescent="0.25">
      <c r="A47" s="16">
        <v>13</v>
      </c>
      <c r="B47" s="10">
        <v>3293</v>
      </c>
      <c r="C47" s="4">
        <v>9000</v>
      </c>
      <c r="D47" s="35" t="s">
        <v>34</v>
      </c>
      <c r="E47" s="35"/>
      <c r="F47" s="35"/>
      <c r="G47" s="35"/>
      <c r="H47" s="37">
        <v>10500</v>
      </c>
      <c r="I47" s="37"/>
      <c r="J47" s="37"/>
      <c r="K47" s="37"/>
      <c r="L47" s="31" t="s">
        <v>82</v>
      </c>
      <c r="M47" s="31"/>
    </row>
    <row r="48" spans="1:13" x14ac:dyDescent="0.25">
      <c r="A48" s="16">
        <v>14</v>
      </c>
      <c r="B48" s="10">
        <v>3294</v>
      </c>
      <c r="C48" s="4">
        <v>2000</v>
      </c>
      <c r="D48" s="35" t="s">
        <v>35</v>
      </c>
      <c r="E48" s="35"/>
      <c r="F48" s="35"/>
      <c r="G48" s="35"/>
      <c r="H48" s="37">
        <v>2000</v>
      </c>
      <c r="I48" s="37"/>
      <c r="J48" s="37"/>
      <c r="K48" s="37"/>
      <c r="L48" s="31" t="s">
        <v>82</v>
      </c>
      <c r="M48" s="31"/>
    </row>
    <row r="49" spans="1:13" x14ac:dyDescent="0.25">
      <c r="A49" s="10">
        <v>15</v>
      </c>
      <c r="B49" s="10">
        <v>3299</v>
      </c>
      <c r="C49" s="4">
        <v>15340</v>
      </c>
      <c r="D49" s="35" t="s">
        <v>45</v>
      </c>
      <c r="E49" s="35"/>
      <c r="F49" s="35"/>
      <c r="G49" s="35"/>
      <c r="H49" s="37">
        <f>SUM(H50)</f>
        <v>21460</v>
      </c>
      <c r="I49" s="37"/>
      <c r="J49" s="37"/>
      <c r="K49" s="37"/>
      <c r="L49" s="31" t="s">
        <v>82</v>
      </c>
      <c r="M49" s="31"/>
    </row>
    <row r="50" spans="1:13" x14ac:dyDescent="0.25">
      <c r="A50" s="15" t="s">
        <v>69</v>
      </c>
      <c r="B50" s="1">
        <v>32991</v>
      </c>
      <c r="C50" s="9">
        <v>15340</v>
      </c>
      <c r="D50" s="32" t="s">
        <v>73</v>
      </c>
      <c r="E50" s="32"/>
      <c r="F50" s="32"/>
      <c r="G50" s="32"/>
      <c r="H50" s="33">
        <v>21460</v>
      </c>
      <c r="I50" s="33"/>
      <c r="J50" s="34"/>
      <c r="K50" s="34"/>
      <c r="L50" s="31"/>
      <c r="M50" s="31"/>
    </row>
    <row r="51" spans="1:13" x14ac:dyDescent="0.25">
      <c r="A51" s="16">
        <v>16</v>
      </c>
      <c r="B51" s="10">
        <v>3431</v>
      </c>
      <c r="C51" s="4">
        <v>300</v>
      </c>
      <c r="D51" s="35" t="s">
        <v>36</v>
      </c>
      <c r="E51" s="35"/>
      <c r="F51" s="35"/>
      <c r="G51" s="35"/>
      <c r="H51" s="37">
        <v>300</v>
      </c>
      <c r="I51" s="37"/>
      <c r="J51" s="36"/>
      <c r="K51" s="36"/>
      <c r="L51" s="31" t="s">
        <v>82</v>
      </c>
      <c r="M51" s="31"/>
    </row>
    <row r="52" spans="1:13" x14ac:dyDescent="0.25">
      <c r="A52" s="19" t="s">
        <v>70</v>
      </c>
      <c r="B52" s="13">
        <v>34312</v>
      </c>
      <c r="C52" s="9">
        <v>300</v>
      </c>
      <c r="D52" s="26" t="s">
        <v>71</v>
      </c>
      <c r="E52" s="27"/>
      <c r="F52" s="27"/>
      <c r="G52" s="28"/>
      <c r="H52" s="29">
        <v>300</v>
      </c>
      <c r="I52" s="29"/>
      <c r="J52" s="30"/>
      <c r="K52" s="30"/>
      <c r="L52" s="31"/>
      <c r="M52" s="31"/>
    </row>
    <row r="53" spans="1:13" x14ac:dyDescent="0.25">
      <c r="A53" s="10">
        <v>17</v>
      </c>
      <c r="B53" s="10">
        <v>3237</v>
      </c>
      <c r="C53" s="4">
        <v>8000</v>
      </c>
      <c r="D53" s="35" t="s">
        <v>79</v>
      </c>
      <c r="E53" s="35"/>
      <c r="F53" s="35"/>
      <c r="G53" s="35"/>
      <c r="H53" s="37">
        <v>8000</v>
      </c>
      <c r="I53" s="37"/>
      <c r="J53" s="36"/>
      <c r="K53" s="36"/>
      <c r="L53" s="31"/>
      <c r="M53" s="31"/>
    </row>
    <row r="54" spans="1:13" x14ac:dyDescent="0.25">
      <c r="A54" s="1"/>
      <c r="B54" s="1"/>
      <c r="C54" s="9"/>
      <c r="D54" s="32"/>
      <c r="E54" s="39"/>
      <c r="F54" s="39"/>
      <c r="G54" s="39"/>
      <c r="H54" s="29"/>
      <c r="I54" s="29"/>
      <c r="J54" s="30"/>
      <c r="K54" s="30"/>
      <c r="L54" s="31"/>
      <c r="M54" s="31"/>
    </row>
    <row r="55" spans="1:13" x14ac:dyDescent="0.25">
      <c r="A55" s="17"/>
      <c r="D55" s="38"/>
      <c r="E55" s="38"/>
      <c r="F55" s="38"/>
      <c r="G55" s="38"/>
      <c r="J55" s="3"/>
      <c r="K55" s="3"/>
    </row>
    <row r="56" spans="1:13" x14ac:dyDescent="0.25">
      <c r="A56" s="17" t="s">
        <v>76</v>
      </c>
      <c r="B56" t="s">
        <v>86</v>
      </c>
      <c r="C56"/>
      <c r="J56" t="s">
        <v>37</v>
      </c>
    </row>
    <row r="57" spans="1:13" x14ac:dyDescent="0.25">
      <c r="J57" t="s">
        <v>72</v>
      </c>
    </row>
  </sheetData>
  <mergeCells count="188">
    <mergeCell ref="D40:G40"/>
    <mergeCell ref="D41:G41"/>
    <mergeCell ref="L40:M40"/>
    <mergeCell ref="L41:M41"/>
    <mergeCell ref="H40:I40"/>
    <mergeCell ref="H41:I41"/>
    <mergeCell ref="H42:I42"/>
    <mergeCell ref="H43:I43"/>
    <mergeCell ref="D42:G42"/>
    <mergeCell ref="J40:K40"/>
    <mergeCell ref="J41:K41"/>
    <mergeCell ref="J42:K42"/>
    <mergeCell ref="J43:K43"/>
    <mergeCell ref="L43:M43"/>
    <mergeCell ref="L42:M42"/>
    <mergeCell ref="D20:G20"/>
    <mergeCell ref="L10:M10"/>
    <mergeCell ref="L11:M11"/>
    <mergeCell ref="L12:M12"/>
    <mergeCell ref="L13:M13"/>
    <mergeCell ref="L14:M14"/>
    <mergeCell ref="L15:M15"/>
    <mergeCell ref="L16:M16"/>
    <mergeCell ref="J17:K17"/>
    <mergeCell ref="J18:K18"/>
    <mergeCell ref="D17:G17"/>
    <mergeCell ref="D18:G18"/>
    <mergeCell ref="H17:I17"/>
    <mergeCell ref="H18:I18"/>
    <mergeCell ref="D19:G19"/>
    <mergeCell ref="H19:I19"/>
    <mergeCell ref="J19:K19"/>
    <mergeCell ref="L17:M17"/>
    <mergeCell ref="L19:M19"/>
    <mergeCell ref="L18:M18"/>
    <mergeCell ref="H20:I20"/>
    <mergeCell ref="J20:K20"/>
    <mergeCell ref="L20:M20"/>
    <mergeCell ref="D11:G11"/>
    <mergeCell ref="H11:I11"/>
    <mergeCell ref="D16:G16"/>
    <mergeCell ref="H16:I16"/>
    <mergeCell ref="J11:K11"/>
    <mergeCell ref="J12:K12"/>
    <mergeCell ref="J13:K13"/>
    <mergeCell ref="J14:K14"/>
    <mergeCell ref="J15:K15"/>
    <mergeCell ref="J16:K16"/>
    <mergeCell ref="H12:I12"/>
    <mergeCell ref="D13:G13"/>
    <mergeCell ref="H13:I13"/>
    <mergeCell ref="D14:G14"/>
    <mergeCell ref="H14:I14"/>
    <mergeCell ref="D15:G15"/>
    <mergeCell ref="H15:I15"/>
    <mergeCell ref="D12:G12"/>
    <mergeCell ref="H8:K8"/>
    <mergeCell ref="H9:I9"/>
    <mergeCell ref="L8:M8"/>
    <mergeCell ref="A8:A9"/>
    <mergeCell ref="B8:B9"/>
    <mergeCell ref="C8:C9"/>
    <mergeCell ref="D8:G9"/>
    <mergeCell ref="D10:G10"/>
    <mergeCell ref="H10:I10"/>
    <mergeCell ref="J10:K10"/>
    <mergeCell ref="L9:M9"/>
    <mergeCell ref="D23:G23"/>
    <mergeCell ref="H23:I23"/>
    <mergeCell ref="J23:K23"/>
    <mergeCell ref="L23:M23"/>
    <mergeCell ref="D24:G24"/>
    <mergeCell ref="H24:I24"/>
    <mergeCell ref="J24:K24"/>
    <mergeCell ref="L24:M24"/>
    <mergeCell ref="D21:G21"/>
    <mergeCell ref="L21:M21"/>
    <mergeCell ref="H21:I21"/>
    <mergeCell ref="J21:K21"/>
    <mergeCell ref="D22:G22"/>
    <mergeCell ref="H22:I22"/>
    <mergeCell ref="J22:K22"/>
    <mergeCell ref="L22:M22"/>
    <mergeCell ref="J28:K28"/>
    <mergeCell ref="J29:K29"/>
    <mergeCell ref="L28:M28"/>
    <mergeCell ref="L29:M29"/>
    <mergeCell ref="L25:M25"/>
    <mergeCell ref="L26:M26"/>
    <mergeCell ref="J26:K26"/>
    <mergeCell ref="D28:G28"/>
    <mergeCell ref="H28:I28"/>
    <mergeCell ref="D25:G25"/>
    <mergeCell ref="D26:G26"/>
    <mergeCell ref="H25:I25"/>
    <mergeCell ref="H26:I26"/>
    <mergeCell ref="J25:K25"/>
    <mergeCell ref="H27:I27"/>
    <mergeCell ref="J27:K27"/>
    <mergeCell ref="L27:M27"/>
    <mergeCell ref="D27:G27"/>
    <mergeCell ref="D30:G30"/>
    <mergeCell ref="H30:I30"/>
    <mergeCell ref="J30:K30"/>
    <mergeCell ref="L30:M30"/>
    <mergeCell ref="D31:G31"/>
    <mergeCell ref="H31:I31"/>
    <mergeCell ref="J31:K31"/>
    <mergeCell ref="L31:M31"/>
    <mergeCell ref="D29:G29"/>
    <mergeCell ref="H29:I29"/>
    <mergeCell ref="D34:G34"/>
    <mergeCell ref="H34:I34"/>
    <mergeCell ref="J34:K34"/>
    <mergeCell ref="L34:M34"/>
    <mergeCell ref="D35:G35"/>
    <mergeCell ref="H35:I35"/>
    <mergeCell ref="J35:K35"/>
    <mergeCell ref="L35:M35"/>
    <mergeCell ref="D32:G32"/>
    <mergeCell ref="H32:I32"/>
    <mergeCell ref="J32:K32"/>
    <mergeCell ref="L32:M32"/>
    <mergeCell ref="D33:G33"/>
    <mergeCell ref="H33:I33"/>
    <mergeCell ref="J33:K33"/>
    <mergeCell ref="L33:M33"/>
    <mergeCell ref="D38:G38"/>
    <mergeCell ref="H38:I38"/>
    <mergeCell ref="J38:K38"/>
    <mergeCell ref="L38:M38"/>
    <mergeCell ref="D39:G39"/>
    <mergeCell ref="H39:I39"/>
    <mergeCell ref="J39:K39"/>
    <mergeCell ref="L39:M39"/>
    <mergeCell ref="D36:G36"/>
    <mergeCell ref="H36:I36"/>
    <mergeCell ref="J36:K36"/>
    <mergeCell ref="L36:M36"/>
    <mergeCell ref="H37:I37"/>
    <mergeCell ref="D37:G37"/>
    <mergeCell ref="J37:K37"/>
    <mergeCell ref="L37:M37"/>
    <mergeCell ref="D46:G46"/>
    <mergeCell ref="D47:G47"/>
    <mergeCell ref="H46:I46"/>
    <mergeCell ref="J46:K46"/>
    <mergeCell ref="L46:M46"/>
    <mergeCell ref="L47:M47"/>
    <mergeCell ref="J44:K44"/>
    <mergeCell ref="J45:K45"/>
    <mergeCell ref="L44:M44"/>
    <mergeCell ref="L45:M45"/>
    <mergeCell ref="D44:G44"/>
    <mergeCell ref="H44:I44"/>
    <mergeCell ref="D45:G45"/>
    <mergeCell ref="H45:I45"/>
    <mergeCell ref="L48:M48"/>
    <mergeCell ref="D49:G49"/>
    <mergeCell ref="H49:I49"/>
    <mergeCell ref="J49:K49"/>
    <mergeCell ref="L49:M49"/>
    <mergeCell ref="D48:G48"/>
    <mergeCell ref="H47:I47"/>
    <mergeCell ref="H48:I48"/>
    <mergeCell ref="J47:K47"/>
    <mergeCell ref="J48:K48"/>
    <mergeCell ref="D55:G55"/>
    <mergeCell ref="D54:G54"/>
    <mergeCell ref="H54:I54"/>
    <mergeCell ref="J54:K54"/>
    <mergeCell ref="L54:M54"/>
    <mergeCell ref="D53:G53"/>
    <mergeCell ref="H53:I53"/>
    <mergeCell ref="J53:K53"/>
    <mergeCell ref="L53:M53"/>
    <mergeCell ref="D52:G52"/>
    <mergeCell ref="H52:I52"/>
    <mergeCell ref="J52:K52"/>
    <mergeCell ref="L52:M52"/>
    <mergeCell ref="D50:G50"/>
    <mergeCell ref="H50:I50"/>
    <mergeCell ref="J50:K50"/>
    <mergeCell ref="L50:M50"/>
    <mergeCell ref="D51:G51"/>
    <mergeCell ref="J51:K51"/>
    <mergeCell ref="L51:M51"/>
    <mergeCell ref="H51:I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abSelected="1" workbookViewId="0">
      <selection activeCell="U20" sqref="U20"/>
    </sheetView>
  </sheetViews>
  <sheetFormatPr defaultRowHeight="15" x14ac:dyDescent="0.25"/>
  <cols>
    <col min="1" max="1" width="14.140625" customWidth="1"/>
  </cols>
  <sheetData>
    <row r="1" spans="1:13" x14ac:dyDescent="0.25">
      <c r="C1" s="8"/>
    </row>
    <row r="2" spans="1:13" x14ac:dyDescent="0.25">
      <c r="A2" t="s">
        <v>47</v>
      </c>
      <c r="C2" s="8"/>
    </row>
    <row r="3" spans="1:13" x14ac:dyDescent="0.25">
      <c r="A3" t="s">
        <v>48</v>
      </c>
      <c r="C3" s="8"/>
    </row>
    <row r="4" spans="1:13" x14ac:dyDescent="0.25">
      <c r="C4" s="8"/>
    </row>
    <row r="5" spans="1:13" x14ac:dyDescent="0.25">
      <c r="C5" s="8"/>
    </row>
    <row r="6" spans="1:13" x14ac:dyDescent="0.25">
      <c r="A6" t="s">
        <v>81</v>
      </c>
      <c r="B6" s="23">
        <v>2023</v>
      </c>
      <c r="C6" s="8"/>
    </row>
    <row r="7" spans="1:13" x14ac:dyDescent="0.25">
      <c r="C7" s="8"/>
    </row>
    <row r="8" spans="1:13" x14ac:dyDescent="0.25">
      <c r="A8" s="31" t="s">
        <v>0</v>
      </c>
      <c r="B8" s="31" t="s">
        <v>1</v>
      </c>
      <c r="C8" s="60" t="s">
        <v>87</v>
      </c>
      <c r="D8" s="31" t="s">
        <v>2</v>
      </c>
      <c r="E8" s="31"/>
      <c r="F8" s="31"/>
      <c r="G8" s="31"/>
      <c r="H8" s="31" t="s">
        <v>3</v>
      </c>
      <c r="I8" s="31"/>
      <c r="J8" s="31"/>
      <c r="K8" s="31"/>
      <c r="L8" s="31" t="s">
        <v>5</v>
      </c>
      <c r="M8" s="31"/>
    </row>
    <row r="9" spans="1:13" x14ac:dyDescent="0.25">
      <c r="A9" s="31"/>
      <c r="B9" s="31"/>
      <c r="C9" s="61"/>
      <c r="D9" s="31"/>
      <c r="E9" s="31"/>
      <c r="F9" s="31"/>
      <c r="G9" s="31"/>
      <c r="H9" s="31" t="s">
        <v>89</v>
      </c>
      <c r="I9" s="31"/>
      <c r="J9" s="1"/>
      <c r="K9" s="1"/>
      <c r="L9" s="31"/>
      <c r="M9" s="31"/>
    </row>
    <row r="10" spans="1:13" x14ac:dyDescent="0.25">
      <c r="A10" s="10">
        <v>1</v>
      </c>
      <c r="B10" s="10">
        <v>3221</v>
      </c>
      <c r="C10" s="4">
        <f>SUM(C11:C16)</f>
        <v>9423.571100000001</v>
      </c>
      <c r="D10" s="35" t="s">
        <v>6</v>
      </c>
      <c r="E10" s="35"/>
      <c r="F10" s="35"/>
      <c r="G10" s="35"/>
      <c r="H10" s="68">
        <v>9423.33</v>
      </c>
      <c r="I10" s="68"/>
      <c r="J10" s="37"/>
      <c r="K10" s="37"/>
      <c r="L10" s="31" t="s">
        <v>74</v>
      </c>
      <c r="M10" s="31"/>
    </row>
    <row r="11" spans="1:13" x14ac:dyDescent="0.25">
      <c r="A11" s="22" t="s">
        <v>7</v>
      </c>
      <c r="B11" s="1">
        <v>32211</v>
      </c>
      <c r="C11" s="9">
        <f t="shared" ref="C11:C16" si="0">H11</f>
        <v>1413.4994999999999</v>
      </c>
      <c r="D11" s="32" t="s">
        <v>8</v>
      </c>
      <c r="E11" s="32"/>
      <c r="F11" s="32"/>
      <c r="G11" s="32"/>
      <c r="H11" s="69">
        <f>H10*15%</f>
        <v>1413.4994999999999</v>
      </c>
      <c r="I11" s="69"/>
      <c r="J11" s="33"/>
      <c r="K11" s="33"/>
      <c r="L11" s="31"/>
      <c r="M11" s="31"/>
    </row>
    <row r="12" spans="1:13" x14ac:dyDescent="0.25">
      <c r="A12" s="22" t="s">
        <v>10</v>
      </c>
      <c r="B12" s="1">
        <v>322111</v>
      </c>
      <c r="C12" s="9">
        <f t="shared" si="0"/>
        <v>663.61</v>
      </c>
      <c r="D12" s="62" t="s">
        <v>38</v>
      </c>
      <c r="E12" s="63"/>
      <c r="F12" s="63"/>
      <c r="G12" s="64"/>
      <c r="H12" s="69">
        <v>663.61</v>
      </c>
      <c r="I12" s="69"/>
      <c r="J12" s="33"/>
      <c r="K12" s="33"/>
      <c r="L12" s="31"/>
      <c r="M12" s="31"/>
    </row>
    <row r="13" spans="1:13" x14ac:dyDescent="0.25">
      <c r="A13" s="22" t="s">
        <v>11</v>
      </c>
      <c r="B13" s="1">
        <v>32212</v>
      </c>
      <c r="C13" s="9">
        <f t="shared" si="0"/>
        <v>2355.8325</v>
      </c>
      <c r="D13" s="32" t="s">
        <v>77</v>
      </c>
      <c r="E13" s="32"/>
      <c r="F13" s="32"/>
      <c r="G13" s="32"/>
      <c r="H13" s="69">
        <f>H10*25%</f>
        <v>2355.8325</v>
      </c>
      <c r="I13" s="69"/>
      <c r="J13" s="33"/>
      <c r="K13" s="33"/>
      <c r="L13" s="31"/>
      <c r="M13" s="31"/>
    </row>
    <row r="14" spans="1:13" x14ac:dyDescent="0.25">
      <c r="A14" s="22" t="s">
        <v>12</v>
      </c>
      <c r="B14" s="1">
        <v>32214</v>
      </c>
      <c r="C14" s="9">
        <f t="shared" si="0"/>
        <v>1974.33</v>
      </c>
      <c r="D14" s="32" t="s">
        <v>78</v>
      </c>
      <c r="E14" s="32"/>
      <c r="F14" s="32"/>
      <c r="G14" s="32"/>
      <c r="H14" s="69">
        <f>H10-7449</f>
        <v>1974.33</v>
      </c>
      <c r="I14" s="69"/>
      <c r="J14" s="33"/>
      <c r="K14" s="33"/>
      <c r="L14" s="31"/>
      <c r="M14" s="31"/>
    </row>
    <row r="15" spans="1:13" x14ac:dyDescent="0.25">
      <c r="A15" s="22" t="s">
        <v>13</v>
      </c>
      <c r="B15" s="1">
        <v>32216</v>
      </c>
      <c r="C15" s="9">
        <f t="shared" si="0"/>
        <v>472</v>
      </c>
      <c r="D15" s="32" t="s">
        <v>9</v>
      </c>
      <c r="E15" s="32"/>
      <c r="F15" s="32"/>
      <c r="G15" s="32"/>
      <c r="H15" s="69">
        <v>472</v>
      </c>
      <c r="I15" s="69"/>
      <c r="J15" s="33"/>
      <c r="K15" s="33"/>
      <c r="L15" s="31"/>
      <c r="M15" s="31"/>
    </row>
    <row r="16" spans="1:13" x14ac:dyDescent="0.25">
      <c r="A16" s="22" t="s">
        <v>14</v>
      </c>
      <c r="B16" s="1">
        <v>32219</v>
      </c>
      <c r="C16" s="9">
        <f t="shared" si="0"/>
        <v>2544.2991000000002</v>
      </c>
      <c r="D16" s="31" t="s">
        <v>49</v>
      </c>
      <c r="E16" s="31"/>
      <c r="F16" s="31"/>
      <c r="G16" s="31"/>
      <c r="H16" s="69">
        <f>H10*27%</f>
        <v>2544.2991000000002</v>
      </c>
      <c r="I16" s="69"/>
      <c r="J16" s="33"/>
      <c r="K16" s="33"/>
      <c r="L16" s="31"/>
      <c r="M16" s="31"/>
    </row>
    <row r="17" spans="1:13" x14ac:dyDescent="0.25">
      <c r="A17" s="10">
        <v>2</v>
      </c>
      <c r="B17" s="10">
        <v>3222</v>
      </c>
      <c r="C17" s="4">
        <f>SUM(C18:C22)</f>
        <v>29398.099999999991</v>
      </c>
      <c r="D17" s="35" t="s">
        <v>15</v>
      </c>
      <c r="E17" s="35"/>
      <c r="F17" s="35"/>
      <c r="G17" s="35"/>
      <c r="H17" s="70">
        <v>29398.1</v>
      </c>
      <c r="I17" s="71"/>
      <c r="J17" s="37"/>
      <c r="K17" s="37"/>
      <c r="L17" s="31" t="s">
        <v>82</v>
      </c>
      <c r="M17" s="31"/>
    </row>
    <row r="18" spans="1:13" x14ac:dyDescent="0.25">
      <c r="A18" s="22" t="s">
        <v>16</v>
      </c>
      <c r="B18" s="1">
        <v>32224</v>
      </c>
      <c r="C18" s="9">
        <f>H18</f>
        <v>7349.5249999999996</v>
      </c>
      <c r="D18" s="58" t="s">
        <v>17</v>
      </c>
      <c r="E18" s="58"/>
      <c r="F18" s="58"/>
      <c r="G18" s="58"/>
      <c r="H18" s="69">
        <f>H17*25%</f>
        <v>7349.5249999999996</v>
      </c>
      <c r="I18" s="69"/>
      <c r="J18" s="33"/>
      <c r="K18" s="33"/>
      <c r="L18" s="31"/>
      <c r="M18" s="31"/>
    </row>
    <row r="19" spans="1:13" x14ac:dyDescent="0.25">
      <c r="A19" s="22" t="s">
        <v>19</v>
      </c>
      <c r="B19" s="1">
        <v>32224</v>
      </c>
      <c r="C19" s="9">
        <f t="shared" ref="C19:C22" si="1">H19</f>
        <v>7937.4870000000001</v>
      </c>
      <c r="D19" s="58" t="s">
        <v>54</v>
      </c>
      <c r="E19" s="58"/>
      <c r="F19" s="58"/>
      <c r="G19" s="58"/>
      <c r="H19" s="69">
        <f>H17*27%</f>
        <v>7937.4870000000001</v>
      </c>
      <c r="I19" s="69"/>
      <c r="J19" s="33"/>
      <c r="K19" s="33"/>
      <c r="L19" s="31"/>
      <c r="M19" s="31"/>
    </row>
    <row r="20" spans="1:13" x14ac:dyDescent="0.25">
      <c r="A20" s="22" t="s">
        <v>20</v>
      </c>
      <c r="B20" s="1">
        <v>3222</v>
      </c>
      <c r="C20" s="9">
        <f t="shared" si="1"/>
        <v>8819.4299999999985</v>
      </c>
      <c r="D20" s="58" t="s">
        <v>55</v>
      </c>
      <c r="E20" s="58"/>
      <c r="F20" s="58"/>
      <c r="G20" s="58"/>
      <c r="H20" s="72">
        <f>H17*30%</f>
        <v>8819.4299999999985</v>
      </c>
      <c r="I20" s="73"/>
      <c r="J20" s="33"/>
      <c r="K20" s="33"/>
      <c r="L20" s="31"/>
      <c r="M20" s="31"/>
    </row>
    <row r="21" spans="1:13" x14ac:dyDescent="0.25">
      <c r="A21" s="22" t="s">
        <v>21</v>
      </c>
      <c r="B21" s="1">
        <v>3222</v>
      </c>
      <c r="C21" s="9">
        <f t="shared" si="1"/>
        <v>2645.8289999999997</v>
      </c>
      <c r="D21" s="58" t="s">
        <v>56</v>
      </c>
      <c r="E21" s="58"/>
      <c r="F21" s="58"/>
      <c r="G21" s="58"/>
      <c r="H21" s="72">
        <f>H17*9%</f>
        <v>2645.8289999999997</v>
      </c>
      <c r="I21" s="73"/>
      <c r="J21" s="33"/>
      <c r="K21" s="33"/>
      <c r="L21" s="31"/>
      <c r="M21" s="31"/>
    </row>
    <row r="22" spans="1:13" x14ac:dyDescent="0.25">
      <c r="A22" s="22" t="s">
        <v>22</v>
      </c>
      <c r="B22" s="22">
        <v>3222</v>
      </c>
      <c r="C22" s="9">
        <f t="shared" si="1"/>
        <v>2645.8289999999997</v>
      </c>
      <c r="D22" s="58" t="s">
        <v>75</v>
      </c>
      <c r="E22" s="58"/>
      <c r="F22" s="58"/>
      <c r="G22" s="58"/>
      <c r="H22" s="72">
        <f>H17*9%</f>
        <v>2645.8289999999997</v>
      </c>
      <c r="I22" s="73"/>
      <c r="J22" s="33"/>
      <c r="K22" s="33"/>
      <c r="L22" s="59"/>
      <c r="M22" s="59"/>
    </row>
    <row r="23" spans="1:13" x14ac:dyDescent="0.25">
      <c r="A23" s="10">
        <v>3</v>
      </c>
      <c r="B23" s="10">
        <v>3223</v>
      </c>
      <c r="C23" s="4">
        <f>SUM(C24:C25)</f>
        <v>31487.19</v>
      </c>
      <c r="D23" s="49" t="s">
        <v>18</v>
      </c>
      <c r="E23" s="50"/>
      <c r="F23" s="50"/>
      <c r="G23" s="51"/>
      <c r="H23" s="68">
        <v>31487.19</v>
      </c>
      <c r="I23" s="68"/>
      <c r="J23" s="37"/>
      <c r="K23" s="37"/>
      <c r="L23" s="31" t="s">
        <v>46</v>
      </c>
      <c r="M23" s="31"/>
    </row>
    <row r="24" spans="1:13" x14ac:dyDescent="0.25">
      <c r="A24" s="22" t="s">
        <v>23</v>
      </c>
      <c r="B24" s="1">
        <v>32231</v>
      </c>
      <c r="C24" s="9">
        <f>H24</f>
        <v>6927.1817999999994</v>
      </c>
      <c r="D24" s="42" t="s">
        <v>39</v>
      </c>
      <c r="E24" s="43"/>
      <c r="F24" s="43"/>
      <c r="G24" s="44"/>
      <c r="H24" s="69">
        <f>H23*22%</f>
        <v>6927.1817999999994</v>
      </c>
      <c r="I24" s="69"/>
      <c r="J24" s="33"/>
      <c r="K24" s="33"/>
      <c r="L24" s="31"/>
      <c r="M24" s="31"/>
    </row>
    <row r="25" spans="1:13" x14ac:dyDescent="0.25">
      <c r="A25" s="22" t="s">
        <v>24</v>
      </c>
      <c r="B25" s="1">
        <v>32233</v>
      </c>
      <c r="C25" s="9">
        <f>H25</f>
        <v>24560.0082</v>
      </c>
      <c r="D25" s="42" t="s">
        <v>40</v>
      </c>
      <c r="E25" s="43"/>
      <c r="F25" s="43"/>
      <c r="G25" s="44"/>
      <c r="H25" s="69">
        <f>H23*78%</f>
        <v>24560.0082</v>
      </c>
      <c r="I25" s="69"/>
      <c r="J25" s="33"/>
      <c r="K25" s="33"/>
      <c r="L25" s="31"/>
      <c r="M25" s="31"/>
    </row>
    <row r="26" spans="1:13" x14ac:dyDescent="0.25">
      <c r="A26" s="16">
        <v>4</v>
      </c>
      <c r="B26" s="10">
        <v>3225</v>
      </c>
      <c r="C26" s="4">
        <f>SUM(C27)</f>
        <v>5972.53</v>
      </c>
      <c r="D26" s="49" t="s">
        <v>25</v>
      </c>
      <c r="E26" s="50"/>
      <c r="F26" s="50"/>
      <c r="G26" s="51"/>
      <c r="H26" s="74">
        <v>5972.53</v>
      </c>
      <c r="I26" s="74"/>
      <c r="J26" s="52"/>
      <c r="K26" s="53"/>
      <c r="L26" s="31" t="s">
        <v>82</v>
      </c>
      <c r="M26" s="31"/>
    </row>
    <row r="27" spans="1:13" x14ac:dyDescent="0.25">
      <c r="A27" s="22" t="s">
        <v>50</v>
      </c>
      <c r="B27" s="1">
        <v>32251</v>
      </c>
      <c r="C27" s="9">
        <f>H27</f>
        <v>5972.53</v>
      </c>
      <c r="D27" s="42" t="s">
        <v>25</v>
      </c>
      <c r="E27" s="43"/>
      <c r="F27" s="43"/>
      <c r="G27" s="44"/>
      <c r="H27" s="72">
        <v>5972.53</v>
      </c>
      <c r="I27" s="73"/>
      <c r="J27" s="45"/>
      <c r="K27" s="46"/>
      <c r="L27" s="47"/>
      <c r="M27" s="48"/>
    </row>
    <row r="28" spans="1:13" x14ac:dyDescent="0.25">
      <c r="A28" s="1">
        <v>5</v>
      </c>
      <c r="B28" s="10">
        <v>3227</v>
      </c>
      <c r="C28" s="4">
        <f>SUM(C29)</f>
        <v>530.89</v>
      </c>
      <c r="D28" s="57" t="s">
        <v>57</v>
      </c>
      <c r="E28" s="57"/>
      <c r="F28" s="57"/>
      <c r="G28" s="57"/>
      <c r="H28" s="74">
        <v>530.89</v>
      </c>
      <c r="I28" s="74"/>
      <c r="J28" s="52"/>
      <c r="K28" s="53"/>
      <c r="L28" s="31" t="s">
        <v>82</v>
      </c>
      <c r="M28" s="31"/>
    </row>
    <row r="29" spans="1:13" x14ac:dyDescent="0.25">
      <c r="A29" s="6" t="s">
        <v>26</v>
      </c>
      <c r="B29" s="1">
        <v>32271</v>
      </c>
      <c r="C29" s="9">
        <f>H29</f>
        <v>530.89</v>
      </c>
      <c r="D29" s="31" t="s">
        <v>57</v>
      </c>
      <c r="E29" s="31"/>
      <c r="F29" s="31"/>
      <c r="G29" s="31"/>
      <c r="H29" s="69">
        <v>530.89</v>
      </c>
      <c r="I29" s="69"/>
      <c r="J29" s="45"/>
      <c r="K29" s="56"/>
      <c r="L29" s="31"/>
      <c r="M29" s="31"/>
    </row>
    <row r="30" spans="1:13" x14ac:dyDescent="0.25">
      <c r="A30" s="16">
        <v>6</v>
      </c>
      <c r="B30" s="10">
        <v>3231</v>
      </c>
      <c r="C30" s="4">
        <f>SUM(C31:C33)</f>
        <v>2588.0899999999997</v>
      </c>
      <c r="D30" s="49" t="s">
        <v>27</v>
      </c>
      <c r="E30" s="50"/>
      <c r="F30" s="50"/>
      <c r="G30" s="51"/>
      <c r="H30" s="74">
        <v>2588.09</v>
      </c>
      <c r="I30" s="74"/>
      <c r="J30" s="52"/>
      <c r="K30" s="53"/>
      <c r="L30" s="31" t="s">
        <v>82</v>
      </c>
      <c r="M30" s="31"/>
    </row>
    <row r="31" spans="1:13" x14ac:dyDescent="0.25">
      <c r="A31" s="22" t="s">
        <v>58</v>
      </c>
      <c r="B31" s="13">
        <v>32311</v>
      </c>
      <c r="C31" s="9">
        <f>H31</f>
        <v>1811.663</v>
      </c>
      <c r="D31" s="39" t="s">
        <v>28</v>
      </c>
      <c r="E31" s="39"/>
      <c r="F31" s="39"/>
      <c r="G31" s="39"/>
      <c r="H31" s="75">
        <f>H30*70%</f>
        <v>1811.663</v>
      </c>
      <c r="I31" s="75"/>
      <c r="J31" s="54"/>
      <c r="K31" s="55"/>
      <c r="L31" s="31"/>
      <c r="M31" s="31"/>
    </row>
    <row r="32" spans="1:13" x14ac:dyDescent="0.25">
      <c r="A32" s="22" t="s">
        <v>51</v>
      </c>
      <c r="B32" s="1">
        <v>32312</v>
      </c>
      <c r="C32" s="9">
        <f t="shared" ref="C32:C33" si="2">H32</f>
        <v>388.21350000000001</v>
      </c>
      <c r="D32" s="32" t="s">
        <v>42</v>
      </c>
      <c r="E32" s="32"/>
      <c r="F32" s="32"/>
      <c r="G32" s="32"/>
      <c r="H32" s="77">
        <f>H30*15%</f>
        <v>388.21350000000001</v>
      </c>
      <c r="I32" s="77"/>
      <c r="J32" s="33"/>
      <c r="K32" s="33"/>
      <c r="L32" s="31"/>
      <c r="M32" s="31"/>
    </row>
    <row r="33" spans="1:13" x14ac:dyDescent="0.25">
      <c r="A33" s="22" t="s">
        <v>52</v>
      </c>
      <c r="B33" s="13">
        <v>32313</v>
      </c>
      <c r="C33" s="9">
        <f t="shared" si="2"/>
        <v>388.21350000000001</v>
      </c>
      <c r="D33" s="39" t="s">
        <v>29</v>
      </c>
      <c r="E33" s="39"/>
      <c r="F33" s="39"/>
      <c r="G33" s="39"/>
      <c r="H33" s="75">
        <f>H30*15%</f>
        <v>388.21350000000001</v>
      </c>
      <c r="I33" s="75"/>
      <c r="J33" s="29"/>
      <c r="K33" s="29"/>
      <c r="L33" s="31"/>
      <c r="M33" s="31"/>
    </row>
    <row r="34" spans="1:13" x14ac:dyDescent="0.25">
      <c r="A34" s="16">
        <v>7</v>
      </c>
      <c r="B34" s="10">
        <v>3234</v>
      </c>
      <c r="C34" s="4">
        <f>SUM(C35:C38)</f>
        <v>3981.68</v>
      </c>
      <c r="D34" s="35" t="s">
        <v>30</v>
      </c>
      <c r="E34" s="35"/>
      <c r="F34" s="35"/>
      <c r="G34" s="35"/>
      <c r="H34" s="76">
        <v>3981.68</v>
      </c>
      <c r="I34" s="76"/>
      <c r="J34" s="37"/>
      <c r="K34" s="37"/>
      <c r="L34" s="31" t="s">
        <v>82</v>
      </c>
      <c r="M34" s="31"/>
    </row>
    <row r="35" spans="1:13" x14ac:dyDescent="0.25">
      <c r="A35" s="22" t="s">
        <v>59</v>
      </c>
      <c r="B35" s="12">
        <v>32341</v>
      </c>
      <c r="C35" s="9">
        <f>H35</f>
        <v>1791.7559999999999</v>
      </c>
      <c r="D35" s="26" t="s">
        <v>60</v>
      </c>
      <c r="E35" s="27"/>
      <c r="F35" s="27"/>
      <c r="G35" s="28"/>
      <c r="H35" s="75">
        <f>H34*45%</f>
        <v>1791.7559999999999</v>
      </c>
      <c r="I35" s="75"/>
      <c r="J35" s="29"/>
      <c r="K35" s="29"/>
      <c r="L35" s="31"/>
      <c r="M35" s="31"/>
    </row>
    <row r="36" spans="1:13" x14ac:dyDescent="0.25">
      <c r="A36" s="22" t="s">
        <v>41</v>
      </c>
      <c r="B36" s="1">
        <v>32342</v>
      </c>
      <c r="C36" s="9">
        <f t="shared" ref="C36:C37" si="3">H36</f>
        <v>915.78639999999996</v>
      </c>
      <c r="D36" s="32" t="s">
        <v>31</v>
      </c>
      <c r="E36" s="32"/>
      <c r="F36" s="32"/>
      <c r="G36" s="32"/>
      <c r="H36" s="77">
        <f>H34*23%</f>
        <v>915.78639999999996</v>
      </c>
      <c r="I36" s="77"/>
      <c r="J36" s="33"/>
      <c r="K36" s="33"/>
      <c r="L36" s="31"/>
      <c r="M36" s="31"/>
    </row>
    <row r="37" spans="1:13" x14ac:dyDescent="0.25">
      <c r="A37" s="22" t="s">
        <v>43</v>
      </c>
      <c r="B37" s="1">
        <v>32343</v>
      </c>
      <c r="C37" s="9">
        <f t="shared" si="3"/>
        <v>676.88560000000007</v>
      </c>
      <c r="D37" s="42" t="s">
        <v>61</v>
      </c>
      <c r="E37" s="43"/>
      <c r="F37" s="43"/>
      <c r="G37" s="44"/>
      <c r="H37" s="78">
        <f>H34*17%</f>
        <v>676.88560000000007</v>
      </c>
      <c r="I37" s="79"/>
      <c r="J37" s="45"/>
      <c r="K37" s="46"/>
      <c r="L37" s="47"/>
      <c r="M37" s="48"/>
    </row>
    <row r="38" spans="1:13" x14ac:dyDescent="0.25">
      <c r="A38" s="22" t="s">
        <v>53</v>
      </c>
      <c r="B38" s="1">
        <v>32349</v>
      </c>
      <c r="C38" s="9">
        <f>H38</f>
        <v>597.25199999999995</v>
      </c>
      <c r="D38" s="32" t="s">
        <v>80</v>
      </c>
      <c r="E38" s="32"/>
      <c r="F38" s="32"/>
      <c r="G38" s="32"/>
      <c r="H38" s="77">
        <f>H34*15%</f>
        <v>597.25199999999995</v>
      </c>
      <c r="I38" s="77"/>
      <c r="J38" s="33"/>
      <c r="K38" s="33"/>
      <c r="L38" s="31"/>
      <c r="M38" s="31"/>
    </row>
    <row r="39" spans="1:13" x14ac:dyDescent="0.25">
      <c r="A39" s="10">
        <v>8</v>
      </c>
      <c r="B39" s="11">
        <v>3236</v>
      </c>
      <c r="C39" s="4">
        <f>SUM(C40:C41)</f>
        <v>2919.91</v>
      </c>
      <c r="D39" s="35" t="s">
        <v>32</v>
      </c>
      <c r="E39" s="35"/>
      <c r="F39" s="35"/>
      <c r="G39" s="35"/>
      <c r="H39" s="68">
        <v>2919.91</v>
      </c>
      <c r="I39" s="68"/>
      <c r="J39" s="37"/>
      <c r="K39" s="37"/>
      <c r="L39" s="31" t="s">
        <v>82</v>
      </c>
      <c r="M39" s="31"/>
    </row>
    <row r="40" spans="1:13" x14ac:dyDescent="0.25">
      <c r="A40" s="22" t="s">
        <v>62</v>
      </c>
      <c r="B40" s="12">
        <v>32361</v>
      </c>
      <c r="C40" s="9">
        <f>H40</f>
        <v>2400</v>
      </c>
      <c r="D40" s="42" t="s">
        <v>63</v>
      </c>
      <c r="E40" s="43"/>
      <c r="F40" s="43"/>
      <c r="G40" s="44"/>
      <c r="H40" s="72">
        <v>2400</v>
      </c>
      <c r="I40" s="73"/>
      <c r="J40" s="45"/>
      <c r="K40" s="46"/>
      <c r="L40" s="47"/>
      <c r="M40" s="48"/>
    </row>
    <row r="41" spans="1:13" x14ac:dyDescent="0.25">
      <c r="A41" s="22" t="s">
        <v>84</v>
      </c>
      <c r="B41" s="12">
        <v>32363</v>
      </c>
      <c r="C41" s="9">
        <f>H41</f>
        <v>519.91</v>
      </c>
      <c r="D41" s="42" t="s">
        <v>85</v>
      </c>
      <c r="E41" s="43"/>
      <c r="F41" s="43"/>
      <c r="G41" s="44"/>
      <c r="H41" s="72">
        <v>519.91</v>
      </c>
      <c r="I41" s="73"/>
      <c r="J41" s="66"/>
      <c r="K41" s="67"/>
      <c r="L41" s="47"/>
      <c r="M41" s="48"/>
    </row>
    <row r="42" spans="1:13" x14ac:dyDescent="0.25">
      <c r="A42" s="10">
        <v>9</v>
      </c>
      <c r="B42" s="11">
        <v>3238</v>
      </c>
      <c r="C42" s="4">
        <f>H42</f>
        <v>2123.5700000000002</v>
      </c>
      <c r="D42" s="49" t="s">
        <v>33</v>
      </c>
      <c r="E42" s="43"/>
      <c r="F42" s="43"/>
      <c r="G42" s="44"/>
      <c r="H42" s="70">
        <v>2123.5700000000002</v>
      </c>
      <c r="I42" s="71"/>
      <c r="J42" s="52"/>
      <c r="K42" s="46"/>
      <c r="L42" s="31" t="s">
        <v>82</v>
      </c>
      <c r="M42" s="31"/>
    </row>
    <row r="43" spans="1:13" x14ac:dyDescent="0.25">
      <c r="A43" s="22" t="s">
        <v>64</v>
      </c>
      <c r="B43" s="12">
        <v>32389</v>
      </c>
      <c r="C43" s="9">
        <f>H43</f>
        <v>2123.5700000000002</v>
      </c>
      <c r="D43" s="21" t="s">
        <v>44</v>
      </c>
      <c r="E43" s="20"/>
      <c r="F43" s="20"/>
      <c r="G43" s="20"/>
      <c r="H43" s="72">
        <v>2123.5700000000002</v>
      </c>
      <c r="I43" s="73"/>
      <c r="J43" s="45"/>
      <c r="K43" s="46"/>
      <c r="L43" s="47"/>
      <c r="M43" s="48"/>
    </row>
    <row r="44" spans="1:13" x14ac:dyDescent="0.25">
      <c r="A44" s="10">
        <v>10</v>
      </c>
      <c r="B44" s="11">
        <v>3239</v>
      </c>
      <c r="C44" s="4">
        <f>H44</f>
        <v>663.63</v>
      </c>
      <c r="D44" s="35" t="s">
        <v>65</v>
      </c>
      <c r="E44" s="35"/>
      <c r="F44" s="35"/>
      <c r="G44" s="35"/>
      <c r="H44" s="68">
        <v>663.63</v>
      </c>
      <c r="I44" s="68"/>
      <c r="J44" s="37"/>
      <c r="K44" s="37"/>
      <c r="L44" s="31" t="s">
        <v>82</v>
      </c>
      <c r="M44" s="31"/>
    </row>
    <row r="45" spans="1:13" x14ac:dyDescent="0.25">
      <c r="A45" s="22" t="s">
        <v>66</v>
      </c>
      <c r="B45" s="1">
        <v>32399</v>
      </c>
      <c r="C45" s="9">
        <f>H45</f>
        <v>663.61</v>
      </c>
      <c r="D45" s="32" t="s">
        <v>67</v>
      </c>
      <c r="E45" s="32"/>
      <c r="F45" s="32"/>
      <c r="G45" s="32"/>
      <c r="H45" s="69">
        <v>663.61</v>
      </c>
      <c r="I45" s="69"/>
      <c r="J45" s="33"/>
      <c r="K45" s="33"/>
      <c r="L45" s="31"/>
      <c r="M45" s="31"/>
    </row>
    <row r="46" spans="1:13" x14ac:dyDescent="0.25">
      <c r="A46" s="16">
        <v>12</v>
      </c>
      <c r="B46" s="10">
        <v>3292</v>
      </c>
      <c r="C46" s="4">
        <f>H46</f>
        <v>265.45</v>
      </c>
      <c r="D46" s="35" t="s">
        <v>68</v>
      </c>
      <c r="E46" s="35"/>
      <c r="F46" s="35"/>
      <c r="G46" s="35"/>
      <c r="H46" s="68">
        <v>265.45</v>
      </c>
      <c r="I46" s="68"/>
      <c r="J46" s="37"/>
      <c r="K46" s="37"/>
      <c r="L46" s="31" t="s">
        <v>74</v>
      </c>
      <c r="M46" s="31"/>
    </row>
    <row r="47" spans="1:13" x14ac:dyDescent="0.25">
      <c r="A47" s="16">
        <v>13</v>
      </c>
      <c r="B47" s="10">
        <v>3293</v>
      </c>
      <c r="C47" s="4">
        <f>H47</f>
        <v>1194.5</v>
      </c>
      <c r="D47" s="35" t="s">
        <v>34</v>
      </c>
      <c r="E47" s="35"/>
      <c r="F47" s="35"/>
      <c r="G47" s="35"/>
      <c r="H47" s="74">
        <v>1194.5</v>
      </c>
      <c r="I47" s="74"/>
      <c r="J47" s="37"/>
      <c r="K47" s="37"/>
      <c r="L47" s="31" t="s">
        <v>82</v>
      </c>
      <c r="M47" s="31"/>
    </row>
    <row r="48" spans="1:13" x14ac:dyDescent="0.25">
      <c r="A48" s="16">
        <v>14</v>
      </c>
      <c r="B48" s="10">
        <v>3294</v>
      </c>
      <c r="C48" s="4">
        <f>H48</f>
        <v>265.45</v>
      </c>
      <c r="D48" s="35" t="s">
        <v>35</v>
      </c>
      <c r="E48" s="35"/>
      <c r="F48" s="35"/>
      <c r="G48" s="35"/>
      <c r="H48" s="74">
        <v>265.45</v>
      </c>
      <c r="I48" s="74"/>
      <c r="J48" s="37"/>
      <c r="K48" s="37"/>
      <c r="L48" s="31" t="s">
        <v>82</v>
      </c>
      <c r="M48" s="31"/>
    </row>
    <row r="49" spans="1:13" x14ac:dyDescent="0.25">
      <c r="A49" s="10">
        <v>15</v>
      </c>
      <c r="B49" s="10">
        <v>3299</v>
      </c>
      <c r="C49" s="4">
        <f>H49</f>
        <v>4934.62</v>
      </c>
      <c r="D49" s="35" t="s">
        <v>45</v>
      </c>
      <c r="E49" s="35"/>
      <c r="F49" s="35"/>
      <c r="G49" s="35"/>
      <c r="H49" s="74">
        <v>4934.62</v>
      </c>
      <c r="I49" s="74"/>
      <c r="J49" s="37"/>
      <c r="K49" s="37"/>
      <c r="L49" s="31" t="s">
        <v>82</v>
      </c>
      <c r="M49" s="31"/>
    </row>
    <row r="50" spans="1:13" x14ac:dyDescent="0.25">
      <c r="A50" s="22" t="s">
        <v>69</v>
      </c>
      <c r="B50" s="1">
        <v>32991</v>
      </c>
      <c r="C50" s="9">
        <f>H50</f>
        <v>4934.62</v>
      </c>
      <c r="D50" s="32" t="s">
        <v>73</v>
      </c>
      <c r="E50" s="32"/>
      <c r="F50" s="32"/>
      <c r="G50" s="32"/>
      <c r="H50" s="69">
        <v>4934.62</v>
      </c>
      <c r="I50" s="69"/>
      <c r="J50" s="34"/>
      <c r="K50" s="34"/>
      <c r="L50" s="31"/>
      <c r="M50" s="31"/>
    </row>
    <row r="51" spans="1:13" x14ac:dyDescent="0.25">
      <c r="A51" s="16">
        <v>16</v>
      </c>
      <c r="B51" s="10">
        <v>3431</v>
      </c>
      <c r="C51" s="4">
        <f>H51</f>
        <v>39.82</v>
      </c>
      <c r="D51" s="35" t="s">
        <v>36</v>
      </c>
      <c r="E51" s="35"/>
      <c r="F51" s="35"/>
      <c r="G51" s="35"/>
      <c r="H51" s="74">
        <v>39.82</v>
      </c>
      <c r="I51" s="74"/>
      <c r="J51" s="36"/>
      <c r="K51" s="36"/>
      <c r="L51" s="31" t="s">
        <v>82</v>
      </c>
      <c r="M51" s="31"/>
    </row>
    <row r="52" spans="1:13" x14ac:dyDescent="0.25">
      <c r="A52" s="22" t="s">
        <v>70</v>
      </c>
      <c r="B52" s="13">
        <v>34312</v>
      </c>
      <c r="C52" s="9">
        <f>H52</f>
        <v>39.82</v>
      </c>
      <c r="D52" s="26" t="s">
        <v>71</v>
      </c>
      <c r="E52" s="27"/>
      <c r="F52" s="27"/>
      <c r="G52" s="28"/>
      <c r="H52" s="80">
        <v>39.82</v>
      </c>
      <c r="I52" s="80"/>
      <c r="J52" s="30"/>
      <c r="K52" s="30"/>
      <c r="L52" s="31"/>
      <c r="M52" s="31"/>
    </row>
    <row r="53" spans="1:13" x14ac:dyDescent="0.25">
      <c r="A53" s="10">
        <v>17</v>
      </c>
      <c r="B53" s="10">
        <v>3237</v>
      </c>
      <c r="C53" s="4">
        <f>H53</f>
        <v>1061.78</v>
      </c>
      <c r="D53" s="35" t="s">
        <v>79</v>
      </c>
      <c r="E53" s="35"/>
      <c r="F53" s="35"/>
      <c r="G53" s="35"/>
      <c r="H53" s="74">
        <v>1061.78</v>
      </c>
      <c r="I53" s="74"/>
      <c r="J53" s="36"/>
      <c r="K53" s="36"/>
      <c r="L53" s="31" t="s">
        <v>82</v>
      </c>
      <c r="M53" s="31"/>
    </row>
    <row r="54" spans="1:13" x14ac:dyDescent="0.25">
      <c r="A54" s="1"/>
      <c r="B54" s="1"/>
      <c r="C54" s="9"/>
      <c r="D54" s="32"/>
      <c r="E54" s="39"/>
      <c r="F54" s="39"/>
      <c r="G54" s="39"/>
      <c r="H54" s="29"/>
      <c r="I54" s="29"/>
      <c r="J54" s="30"/>
      <c r="K54" s="30"/>
      <c r="L54" s="31"/>
      <c r="M54" s="31"/>
    </row>
    <row r="55" spans="1:13" x14ac:dyDescent="0.25">
      <c r="A55" s="17"/>
      <c r="C55" s="8"/>
      <c r="D55" s="38"/>
      <c r="E55" s="38"/>
      <c r="F55" s="38"/>
      <c r="G55" s="38"/>
      <c r="J55" s="3"/>
      <c r="K55" s="3"/>
    </row>
    <row r="56" spans="1:13" s="25" customFormat="1" x14ac:dyDescent="0.25">
      <c r="A56" s="24" t="s">
        <v>76</v>
      </c>
      <c r="B56" s="25" t="s">
        <v>88</v>
      </c>
      <c r="J56" s="25" t="s">
        <v>37</v>
      </c>
    </row>
    <row r="57" spans="1:13" x14ac:dyDescent="0.25">
      <c r="C57" s="8"/>
      <c r="J57" t="s">
        <v>72</v>
      </c>
    </row>
    <row r="58" spans="1:13" x14ac:dyDescent="0.25">
      <c r="C58" s="8"/>
    </row>
  </sheetData>
  <mergeCells count="188">
    <mergeCell ref="D54:G54"/>
    <mergeCell ref="H54:I54"/>
    <mergeCell ref="J54:K54"/>
    <mergeCell ref="L54:M54"/>
    <mergeCell ref="D55:G55"/>
    <mergeCell ref="D52:G52"/>
    <mergeCell ref="H52:I52"/>
    <mergeCell ref="J52:K52"/>
    <mergeCell ref="L52:M52"/>
    <mergeCell ref="D53:G53"/>
    <mergeCell ref="H53:I53"/>
    <mergeCell ref="J53:K53"/>
    <mergeCell ref="L53:M53"/>
    <mergeCell ref="D50:G50"/>
    <mergeCell ref="H50:I50"/>
    <mergeCell ref="J50:K50"/>
    <mergeCell ref="L50:M50"/>
    <mergeCell ref="D51:G51"/>
    <mergeCell ref="H51:I51"/>
    <mergeCell ref="J51:K51"/>
    <mergeCell ref="L51:M51"/>
    <mergeCell ref="D48:G48"/>
    <mergeCell ref="H48:I48"/>
    <mergeCell ref="J48:K48"/>
    <mergeCell ref="L48:M48"/>
    <mergeCell ref="D49:G49"/>
    <mergeCell ref="H49:I49"/>
    <mergeCell ref="J49:K49"/>
    <mergeCell ref="L49:M49"/>
    <mergeCell ref="D46:G46"/>
    <mergeCell ref="H46:I46"/>
    <mergeCell ref="J46:K46"/>
    <mergeCell ref="L46:M46"/>
    <mergeCell ref="D47:G47"/>
    <mergeCell ref="H47:I47"/>
    <mergeCell ref="J47:K47"/>
    <mergeCell ref="L47:M47"/>
    <mergeCell ref="D44:G44"/>
    <mergeCell ref="H44:I44"/>
    <mergeCell ref="J44:K44"/>
    <mergeCell ref="L44:M44"/>
    <mergeCell ref="D45:G45"/>
    <mergeCell ref="H45:I45"/>
    <mergeCell ref="J45:K45"/>
    <mergeCell ref="L45:M45"/>
    <mergeCell ref="D42:G42"/>
    <mergeCell ref="H42:I42"/>
    <mergeCell ref="J42:K42"/>
    <mergeCell ref="L42:M42"/>
    <mergeCell ref="H43:I43"/>
    <mergeCell ref="J43:K43"/>
    <mergeCell ref="L43:M43"/>
    <mergeCell ref="D40:G40"/>
    <mergeCell ref="H40:I40"/>
    <mergeCell ref="J40:K40"/>
    <mergeCell ref="L40:M40"/>
    <mergeCell ref="D41:G41"/>
    <mergeCell ref="H41:I41"/>
    <mergeCell ref="J41:K41"/>
    <mergeCell ref="L41:M41"/>
    <mergeCell ref="D38:G38"/>
    <mergeCell ref="H38:I38"/>
    <mergeCell ref="J38:K38"/>
    <mergeCell ref="L38:M38"/>
    <mergeCell ref="D39:G39"/>
    <mergeCell ref="H39:I39"/>
    <mergeCell ref="J39:K39"/>
    <mergeCell ref="L39:M39"/>
    <mergeCell ref="D36:G36"/>
    <mergeCell ref="H36:I36"/>
    <mergeCell ref="J36:K36"/>
    <mergeCell ref="L36:M36"/>
    <mergeCell ref="D37:G37"/>
    <mergeCell ref="H37:I37"/>
    <mergeCell ref="J37:K37"/>
    <mergeCell ref="L37:M37"/>
    <mergeCell ref="D34:G34"/>
    <mergeCell ref="H34:I34"/>
    <mergeCell ref="J34:K34"/>
    <mergeCell ref="L34:M34"/>
    <mergeCell ref="D35:G35"/>
    <mergeCell ref="H35:I35"/>
    <mergeCell ref="J35:K35"/>
    <mergeCell ref="L35:M35"/>
    <mergeCell ref="D32:G32"/>
    <mergeCell ref="H32:I32"/>
    <mergeCell ref="J32:K32"/>
    <mergeCell ref="L32:M32"/>
    <mergeCell ref="D33:G33"/>
    <mergeCell ref="H33:I33"/>
    <mergeCell ref="J33:K33"/>
    <mergeCell ref="L33:M33"/>
    <mergeCell ref="D30:G30"/>
    <mergeCell ref="H30:I30"/>
    <mergeCell ref="J30:K30"/>
    <mergeCell ref="L30:M30"/>
    <mergeCell ref="D31:G31"/>
    <mergeCell ref="H31:I31"/>
    <mergeCell ref="J31:K31"/>
    <mergeCell ref="L31:M31"/>
    <mergeCell ref="D28:G28"/>
    <mergeCell ref="H28:I28"/>
    <mergeCell ref="J28:K28"/>
    <mergeCell ref="L28:M28"/>
    <mergeCell ref="D29:G29"/>
    <mergeCell ref="H29:I29"/>
    <mergeCell ref="J29:K29"/>
    <mergeCell ref="L29:M29"/>
    <mergeCell ref="D26:G26"/>
    <mergeCell ref="H26:I26"/>
    <mergeCell ref="J26:K26"/>
    <mergeCell ref="L26:M26"/>
    <mergeCell ref="D27:G27"/>
    <mergeCell ref="H27:I27"/>
    <mergeCell ref="J27:K27"/>
    <mergeCell ref="L27:M27"/>
    <mergeCell ref="D24:G24"/>
    <mergeCell ref="H24:I24"/>
    <mergeCell ref="J24:K24"/>
    <mergeCell ref="L24:M24"/>
    <mergeCell ref="D25:G25"/>
    <mergeCell ref="H25:I25"/>
    <mergeCell ref="J25:K25"/>
    <mergeCell ref="L25:M25"/>
    <mergeCell ref="D22:G22"/>
    <mergeCell ref="H22:I22"/>
    <mergeCell ref="J22:K22"/>
    <mergeCell ref="L22:M22"/>
    <mergeCell ref="D23:G23"/>
    <mergeCell ref="H23:I23"/>
    <mergeCell ref="J23:K23"/>
    <mergeCell ref="L23:M23"/>
    <mergeCell ref="D20:G20"/>
    <mergeCell ref="H20:I20"/>
    <mergeCell ref="J20:K20"/>
    <mergeCell ref="L20:M20"/>
    <mergeCell ref="D21:G21"/>
    <mergeCell ref="H21:I21"/>
    <mergeCell ref="J21:K21"/>
    <mergeCell ref="L21:M21"/>
    <mergeCell ref="D18:G18"/>
    <mergeCell ref="H18:I18"/>
    <mergeCell ref="J18:K18"/>
    <mergeCell ref="L18:M18"/>
    <mergeCell ref="D19:G19"/>
    <mergeCell ref="H19:I19"/>
    <mergeCell ref="J19:K19"/>
    <mergeCell ref="L19:M19"/>
    <mergeCell ref="D16:G16"/>
    <mergeCell ref="H16:I16"/>
    <mergeCell ref="J16:K16"/>
    <mergeCell ref="L16:M16"/>
    <mergeCell ref="D17:G17"/>
    <mergeCell ref="H17:I17"/>
    <mergeCell ref="J17:K17"/>
    <mergeCell ref="L17:M17"/>
    <mergeCell ref="D14:G14"/>
    <mergeCell ref="H14:I14"/>
    <mergeCell ref="J14:K14"/>
    <mergeCell ref="L14:M14"/>
    <mergeCell ref="D15:G15"/>
    <mergeCell ref="H15:I15"/>
    <mergeCell ref="J15:K15"/>
    <mergeCell ref="L15:M15"/>
    <mergeCell ref="D12:G12"/>
    <mergeCell ref="H12:I12"/>
    <mergeCell ref="J12:K12"/>
    <mergeCell ref="L12:M12"/>
    <mergeCell ref="D13:G13"/>
    <mergeCell ref="H13:I13"/>
    <mergeCell ref="J13:K13"/>
    <mergeCell ref="L13:M13"/>
    <mergeCell ref="D10:G10"/>
    <mergeCell ref="H10:I10"/>
    <mergeCell ref="J10:K10"/>
    <mergeCell ref="L10:M10"/>
    <mergeCell ref="D11:G11"/>
    <mergeCell ref="H11:I11"/>
    <mergeCell ref="J11:K11"/>
    <mergeCell ref="L11:M11"/>
    <mergeCell ref="A8:A9"/>
    <mergeCell ref="B8:B9"/>
    <mergeCell ref="C8:C9"/>
    <mergeCell ref="D8:G9"/>
    <mergeCell ref="H8:K8"/>
    <mergeCell ref="L8:M8"/>
    <mergeCell ref="H9:I9"/>
    <mergeCell ref="L9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Korisnik</cp:lastModifiedBy>
  <cp:lastPrinted>2021-02-16T09:04:38Z</cp:lastPrinted>
  <dcterms:created xsi:type="dcterms:W3CDTF">2012-11-13T13:33:58Z</dcterms:created>
  <dcterms:modified xsi:type="dcterms:W3CDTF">2023-02-10T10:02:00Z</dcterms:modified>
</cp:coreProperties>
</file>