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ENATA radno\FINANCIJSKI PLAN PRORAČUNA\2024. godina\"/>
    </mc:Choice>
  </mc:AlternateContent>
  <xr:revisionPtr revIDLastSave="0" documentId="13_ncr:1_{3ADD07C7-AD76-4F47-9828-3131C7E6AED9}" xr6:coauthVersionLast="37" xr6:coauthVersionMax="37" xr10:uidLastSave="{00000000-0000-0000-0000-000000000000}"/>
  <bookViews>
    <workbookView xWindow="0" yWindow="0" windowWidth="28800" windowHeight="1230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7" l="1"/>
  <c r="H6" i="7"/>
  <c r="G6" i="7"/>
  <c r="G7" i="7"/>
  <c r="E11" i="5" l="1"/>
  <c r="E10" i="5" s="1"/>
  <c r="F11" i="5"/>
  <c r="F10" i="5" s="1"/>
  <c r="D10" i="5"/>
  <c r="D11" i="5"/>
  <c r="C11" i="5"/>
  <c r="C10" i="5" s="1"/>
  <c r="B11" i="5"/>
  <c r="B10" i="5" s="1"/>
  <c r="E7" i="7"/>
  <c r="F7" i="7"/>
  <c r="H64" i="7"/>
  <c r="I64" i="7"/>
  <c r="H65" i="7"/>
  <c r="I65" i="7"/>
  <c r="H66" i="7"/>
  <c r="I66" i="7"/>
  <c r="H60" i="7"/>
  <c r="I60" i="7"/>
  <c r="H56" i="7"/>
  <c r="I56" i="7"/>
  <c r="H57" i="7"/>
  <c r="I57" i="7"/>
  <c r="H58" i="7"/>
  <c r="I58" i="7"/>
  <c r="H52" i="7"/>
  <c r="I52" i="7"/>
  <c r="H53" i="7"/>
  <c r="I53" i="7"/>
  <c r="H47" i="7"/>
  <c r="H48" i="7"/>
  <c r="I48" i="7"/>
  <c r="H49" i="7"/>
  <c r="I49" i="7"/>
  <c r="H50" i="7"/>
  <c r="I50" i="7"/>
  <c r="H38" i="7"/>
  <c r="I38" i="7"/>
  <c r="H39" i="7"/>
  <c r="I39" i="7"/>
  <c r="H40" i="7"/>
  <c r="I40" i="7"/>
  <c r="H34" i="7"/>
  <c r="I34" i="7"/>
  <c r="H35" i="7"/>
  <c r="I35" i="7"/>
  <c r="H36" i="7"/>
  <c r="I36" i="7"/>
  <c r="H31" i="7"/>
  <c r="I31" i="7"/>
  <c r="H32" i="7"/>
  <c r="I32" i="7"/>
  <c r="H29" i="7"/>
  <c r="I29" i="7"/>
  <c r="H23" i="7"/>
  <c r="I23" i="7"/>
  <c r="H24" i="7"/>
  <c r="I24" i="7"/>
  <c r="H20" i="7"/>
  <c r="I20" i="7"/>
  <c r="H21" i="7"/>
  <c r="I21" i="7"/>
  <c r="H18" i="7"/>
  <c r="I18" i="7"/>
  <c r="I15" i="7" s="1"/>
  <c r="H15" i="7"/>
  <c r="H16" i="7"/>
  <c r="I16" i="7"/>
  <c r="I8" i="7"/>
  <c r="I9" i="7"/>
  <c r="H10" i="7"/>
  <c r="H9" i="7" s="1"/>
  <c r="H8" i="7" s="1"/>
  <c r="I10" i="7"/>
  <c r="G64" i="7"/>
  <c r="G65" i="7"/>
  <c r="G66" i="7"/>
  <c r="G60" i="7"/>
  <c r="G56" i="7"/>
  <c r="G57" i="7"/>
  <c r="G58" i="7"/>
  <c r="G52" i="7"/>
  <c r="G53" i="7"/>
  <c r="F47" i="7"/>
  <c r="G48" i="7"/>
  <c r="G47" i="7" s="1"/>
  <c r="G49" i="7"/>
  <c r="G50" i="7"/>
  <c r="F48" i="7"/>
  <c r="F49" i="7"/>
  <c r="F50" i="7"/>
  <c r="E48" i="7"/>
  <c r="E47" i="7" s="1"/>
  <c r="E49" i="7"/>
  <c r="E50" i="7"/>
  <c r="G38" i="7"/>
  <c r="G39" i="7"/>
  <c r="G40" i="7"/>
  <c r="F38" i="7"/>
  <c r="F39" i="7"/>
  <c r="F40" i="7"/>
  <c r="E38" i="7"/>
  <c r="E39" i="7"/>
  <c r="E40" i="7"/>
  <c r="G34" i="7"/>
  <c r="G35" i="7"/>
  <c r="G36" i="7"/>
  <c r="G31" i="7"/>
  <c r="G32" i="7"/>
  <c r="G23" i="7"/>
  <c r="G24" i="7"/>
  <c r="F24" i="7"/>
  <c r="F23" i="7" s="1"/>
  <c r="F14" i="7" s="1"/>
  <c r="E24" i="7"/>
  <c r="E23" i="7"/>
  <c r="G29" i="7"/>
  <c r="G20" i="7"/>
  <c r="G21" i="7"/>
  <c r="G14" i="7"/>
  <c r="G15" i="7"/>
  <c r="G16" i="7"/>
  <c r="G18" i="7"/>
  <c r="G10" i="7"/>
  <c r="G9" i="7" s="1"/>
  <c r="G8" i="7" s="1"/>
  <c r="F64" i="7"/>
  <c r="F65" i="7"/>
  <c r="F66" i="7"/>
  <c r="F60" i="7"/>
  <c r="F56" i="7"/>
  <c r="F57" i="7"/>
  <c r="F58" i="7"/>
  <c r="F52" i="7"/>
  <c r="F53" i="7"/>
  <c r="F34" i="7"/>
  <c r="F35" i="7"/>
  <c r="F36" i="7"/>
  <c r="F31" i="7"/>
  <c r="F32" i="7"/>
  <c r="F29" i="7"/>
  <c r="F20" i="7"/>
  <c r="F21" i="7"/>
  <c r="F15" i="7"/>
  <c r="F16" i="7"/>
  <c r="F18" i="7"/>
  <c r="F8" i="7"/>
  <c r="F9" i="7"/>
  <c r="F10" i="7"/>
  <c r="E10" i="7"/>
  <c r="E14" i="7"/>
  <c r="E34" i="7"/>
  <c r="E64" i="7"/>
  <c r="E60" i="7"/>
  <c r="E56" i="7"/>
  <c r="E57" i="7"/>
  <c r="E58" i="7"/>
  <c r="E53" i="7"/>
  <c r="E52" i="7" s="1"/>
  <c r="I47" i="7" l="1"/>
  <c r="H14" i="7"/>
  <c r="H7" i="7" s="1"/>
  <c r="I14" i="7"/>
  <c r="I7" i="7" s="1"/>
  <c r="F6" i="7"/>
  <c r="E36" i="7" l="1"/>
  <c r="E35" i="7" s="1"/>
  <c r="E32" i="7"/>
  <c r="E31" i="7" s="1"/>
  <c r="E29" i="7"/>
  <c r="E21" i="7"/>
  <c r="E20" i="7" s="1"/>
  <c r="E18" i="7"/>
  <c r="E16" i="7"/>
  <c r="E15" i="7" s="1"/>
  <c r="E9" i="7"/>
  <c r="E8" i="7" s="1"/>
  <c r="E6" i="7" s="1"/>
  <c r="C38" i="8"/>
  <c r="D38" i="8"/>
  <c r="E38" i="8"/>
  <c r="F38" i="8"/>
  <c r="C34" i="8"/>
  <c r="D34" i="8"/>
  <c r="E34" i="8"/>
  <c r="F34" i="8"/>
  <c r="C32" i="8"/>
  <c r="D32" i="8"/>
  <c r="E32" i="8"/>
  <c r="F32" i="8"/>
  <c r="C30" i="8"/>
  <c r="D30" i="8"/>
  <c r="E30" i="8"/>
  <c r="F30" i="8"/>
  <c r="C21" i="8"/>
  <c r="D21" i="8"/>
  <c r="E21" i="8"/>
  <c r="F21" i="8"/>
  <c r="C17" i="8"/>
  <c r="D17" i="8"/>
  <c r="E17" i="8"/>
  <c r="F17" i="8"/>
  <c r="C15" i="8"/>
  <c r="D15" i="8"/>
  <c r="E15" i="8"/>
  <c r="E10" i="8" s="1"/>
  <c r="F15" i="8"/>
  <c r="C13" i="8"/>
  <c r="D13" i="8"/>
  <c r="E13" i="8"/>
  <c r="F13" i="8"/>
  <c r="C11" i="8"/>
  <c r="D11" i="8"/>
  <c r="E11" i="8"/>
  <c r="F11" i="8"/>
  <c r="B34" i="8"/>
  <c r="B20" i="8"/>
  <c r="B17" i="8" s="1"/>
  <c r="D12" i="3"/>
  <c r="B38" i="8"/>
  <c r="B27" i="8" s="1"/>
  <c r="B32" i="8"/>
  <c r="B30" i="8"/>
  <c r="B21" i="8"/>
  <c r="B15" i="8"/>
  <c r="B13" i="8"/>
  <c r="F10" i="8" l="1"/>
  <c r="D10" i="8"/>
  <c r="C27" i="8"/>
  <c r="C10" i="8"/>
  <c r="F27" i="8"/>
  <c r="E27" i="8"/>
  <c r="D27" i="8"/>
  <c r="B11" i="8"/>
  <c r="B10" i="8" s="1"/>
  <c r="H12" i="3"/>
  <c r="H11" i="3" s="1"/>
  <c r="H10" i="3" s="1"/>
  <c r="G12" i="3"/>
  <c r="G11" i="3"/>
  <c r="G30" i="3"/>
  <c r="H30" i="3"/>
  <c r="G25" i="3"/>
  <c r="H25" i="3"/>
  <c r="F30" i="3"/>
  <c r="F25" i="3"/>
  <c r="F12" i="3"/>
  <c r="F11" i="3"/>
  <c r="F10" i="3" s="1"/>
  <c r="F16" i="3"/>
  <c r="G16" i="3"/>
  <c r="H16" i="3"/>
  <c r="E24" i="3"/>
  <c r="E25" i="3"/>
  <c r="D25" i="3"/>
  <c r="D24" i="3"/>
  <c r="G24" i="3" l="1"/>
  <c r="H24" i="3"/>
  <c r="G10" i="3"/>
  <c r="F24" i="3"/>
  <c r="E12" i="3"/>
  <c r="E30" i="3" l="1"/>
  <c r="E18" i="3"/>
  <c r="E11" i="3"/>
  <c r="E10" i="3" s="1"/>
  <c r="E16" i="3"/>
  <c r="D11" i="3" l="1"/>
  <c r="D10" i="3" s="1"/>
  <c r="D16" i="3"/>
  <c r="D30" i="3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J14" i="10" s="1"/>
  <c r="I8" i="10"/>
  <c r="H8" i="10"/>
  <c r="G8" i="10"/>
  <c r="F8" i="10"/>
  <c r="I14" i="10" l="1"/>
  <c r="I22" i="10" s="1"/>
  <c r="I28" i="10" s="1"/>
  <c r="I29" i="10" s="1"/>
  <c r="H14" i="10"/>
  <c r="H22" i="10" s="1"/>
  <c r="H28" i="10" s="1"/>
  <c r="H29" i="10" s="1"/>
  <c r="G14" i="10"/>
  <c r="G22" i="10" s="1"/>
  <c r="G28" i="10" s="1"/>
  <c r="G29" i="10" s="1"/>
  <c r="F14" i="10"/>
  <c r="F22" i="10" s="1"/>
  <c r="F28" i="10" s="1"/>
  <c r="F29" i="10" s="1"/>
  <c r="J22" i="10"/>
  <c r="J28" i="10" s="1"/>
  <c r="J29" i="10" s="1"/>
</calcChain>
</file>

<file path=xl/sharedStrings.xml><?xml version="1.0" encoding="utf-8"?>
<sst xmlns="http://schemas.openxmlformats.org/spreadsheetml/2006/main" count="271" uniqueCount="128">
  <si>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</si>
  <si>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</si>
  <si>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</si>
  <si>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</si>
  <si>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</si>
  <si>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</si>
  <si>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</si>
  <si>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</si>
  <si>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</si>
  <si>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</si>
  <si>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</si>
  <si>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</si>
  <si>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</si>
  <si>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</si>
  <si>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</si>
  <si>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</si>
  <si>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</si>
  <si>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</si>
  <si>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</si>
  <si>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</si>
  <si>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</si>
  <si>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</si>
  <si>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</si>
  <si>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</si>
  <si>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</si>
  <si>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</si>
  <si>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</si>
  <si>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</si>
  <si>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</si>
  <si>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</si>
  <si>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</si>
  <si>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</si>
  <si>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</si>
  <si>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</si>
  <si>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</si>
  <si>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</si>
  <si>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</si>
  <si>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</si>
  <si>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</si>
  <si>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</si>
  <si>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</si>
  <si>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</si>
  <si>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</si>
  <si>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</si>
  <si>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</si>
  <si>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</si>
  <si>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</si>
  <si>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</si>
  <si>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</si>
  <si>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</si>
  <si>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</si>
  <si>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</si>
  <si>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</si>
  <si>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</si>
  <si>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</si>
  <si>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</si>
  <si>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</si>
  <si>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</si>
  <si>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</si>
  <si>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</si>
  <si>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</si>
  <si>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</si>
  <si>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</si>
  <si>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</si>
  <si>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</si>
  <si>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</si>
  <si>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</si>
  <si>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</si>
  <si>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</si>
  <si>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</si>
  <si>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</si>
  <si>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</si>
  <si>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</si>
  <si>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</si>
  <si>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</si>
  <si>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</si>
  <si>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za posebne namjene</t>
  </si>
  <si>
    <t>Prihodi od prodaje proizvoda, pruženih usluga i tekućih donacija</t>
  </si>
  <si>
    <t>Zatezne kamate</t>
  </si>
  <si>
    <t>Knjige</t>
  </si>
  <si>
    <t>Višak prihoda</t>
  </si>
  <si>
    <t>Tekuće donacije u naravi</t>
  </si>
  <si>
    <t xml:space="preserve">  52 Decentralizirana sredstva</t>
  </si>
  <si>
    <t xml:space="preserve">  53 Pomoći PK</t>
  </si>
  <si>
    <t>6 Donacije</t>
  </si>
  <si>
    <t xml:space="preserve">  62 Tekuće donacije</t>
  </si>
  <si>
    <t xml:space="preserve">  51 Pomoći - BPŽ</t>
  </si>
  <si>
    <t>PROGRAM 6000</t>
  </si>
  <si>
    <t>Odgoj i obrazovanje</t>
  </si>
  <si>
    <t>Aktivnost A600002</t>
  </si>
  <si>
    <t>Osnovno školstvo</t>
  </si>
  <si>
    <t>Izvor 5.2.</t>
  </si>
  <si>
    <t>DECENTRALIZIRANA SREDSTVA</t>
  </si>
  <si>
    <t>Aktivnost A600006</t>
  </si>
  <si>
    <t>Financiranje iznad minimalnog standarda-osnovno školstvo</t>
  </si>
  <si>
    <t>Izvor 3.1.</t>
  </si>
  <si>
    <t>VLASTITI PRIHODI - PK</t>
  </si>
  <si>
    <t>Izvor 4.2.</t>
  </si>
  <si>
    <t>PRIHODI ZA POSEBNE NAMJENE - PK</t>
  </si>
  <si>
    <t>Izvor 5.3.</t>
  </si>
  <si>
    <t>POMOĆI - PK</t>
  </si>
  <si>
    <t>Izvor 6.2.</t>
  </si>
  <si>
    <t>DONACIJE - PK</t>
  </si>
  <si>
    <t>Aktivnost A600012</t>
  </si>
  <si>
    <t>Osiguranje školske prehrane za djecu u riziku od siromaštva</t>
  </si>
  <si>
    <t>Izvor 5.1.</t>
  </si>
  <si>
    <t>POMOĆI - BPŽ</t>
  </si>
  <si>
    <t>Kapitalni projekt K600003</t>
  </si>
  <si>
    <t>Ulaganja u osnovne škole</t>
  </si>
  <si>
    <t>Rashodi za nabavu  dugotrajne imovine</t>
  </si>
  <si>
    <t>Rashodi za nabavu dugotrajne imovine</t>
  </si>
  <si>
    <t>Aktivnost A600011</t>
  </si>
  <si>
    <t>Pomoćnici u nastavi</t>
  </si>
  <si>
    <t>Aktivnost A600014</t>
  </si>
  <si>
    <t>Projekt "Školska shema"</t>
  </si>
  <si>
    <t>Aktivnost A600015</t>
  </si>
  <si>
    <t>Projekt "Eureka"</t>
  </si>
  <si>
    <t>Aktivnost A600027</t>
  </si>
  <si>
    <t>Projekt "Medni dan"</t>
  </si>
  <si>
    <t>Bankarske usluge</t>
  </si>
  <si>
    <t>Knjige, uredska oprema i namještaj</t>
  </si>
  <si>
    <t>Aktivnost A600031</t>
  </si>
  <si>
    <t>Prehrana za učenike osnovnih škola</t>
  </si>
  <si>
    <t>Izvor 1.1.1.</t>
  </si>
  <si>
    <t>OPĆI PRIHODI I PRIMICI</t>
  </si>
  <si>
    <t>09 OBRAZOVANJE</t>
  </si>
  <si>
    <t>091 Osnovno obrazovanje</t>
  </si>
  <si>
    <t>096 Dodatne usluge u obrazovanju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</si>
</sst>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0" fontId="0" fillId="0" borderId="3" xfId="0" applyBorder="1"/>
    <xf numFmtId="0" fontId="21" fillId="0" borderId="3" xfId="0" applyFont="1" applyBorder="1" applyAlignment="1">
      <alignment horizontal="left"/>
    </xf>
    <xf numFmtId="0" fontId="21" fillId="0" borderId="3" xfId="0" applyFont="1" applyBorder="1"/>
    <xf numFmtId="3" fontId="21" fillId="0" borderId="3" xfId="0" applyNumberFormat="1" applyFont="1" applyBorder="1"/>
    <xf numFmtId="3" fontId="6" fillId="0" borderId="4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0" fontId="22" fillId="0" borderId="3" xfId="0" applyFont="1" applyBorder="1"/>
    <xf numFmtId="0" fontId="22" fillId="0" borderId="3" xfId="0" applyFont="1" applyBorder="1" applyAlignment="1">
      <alignment horizontal="left"/>
    </xf>
    <xf numFmtId="3" fontId="22" fillId="0" borderId="3" xfId="0" applyNumberFormat="1" applyFont="1" applyBorder="1"/>
    <xf numFmtId="3" fontId="0" fillId="0" borderId="0" xfId="0" applyNumberFormat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6" fillId="2" borderId="3" xfId="0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3" fontId="22" fillId="0" borderId="3" xfId="0" applyNumberFormat="1" applyFont="1" applyBorder="1" applyAlignment="1">
      <alignment horizontal="center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23" fillId="0" borderId="3" xfId="0" applyFont="1" applyBorder="1" applyAlignment="1">
      <alignment horizontal="left"/>
    </xf>
    <xf numFmtId="3" fontId="21" fillId="0" borderId="3" xfId="0" applyNumberFormat="1" applyFont="1" applyBorder="1" applyAlignment="1">
      <alignment horizontal="right"/>
    </xf>
    <xf numFmtId="0" fontId="21" fillId="0" borderId="0" xfId="0" applyFont="1"/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23" fillId="0" borderId="3" xfId="0" applyFont="1" applyBorder="1"/>
    <xf numFmtId="0" fontId="22" fillId="0" borderId="3" xfId="0" applyFont="1" applyBorder="1" applyAlignment="1">
      <alignment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3" fontId="22" fillId="4" borderId="3" xfId="0" applyNumberFormat="1" applyFont="1" applyFill="1" applyBorder="1" applyAlignment="1">
      <alignment horizontal="center"/>
    </xf>
    <xf numFmtId="3" fontId="6" fillId="4" borderId="4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/>
    <xf numFmtId="0" fontId="22" fillId="0" borderId="3" xfId="0" applyFont="1" applyBorder="1" applyAlignment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23" fillId="0" borderId="3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22" fillId="0" borderId="3" xfId="0" applyFont="1" applyBorder="1" applyAlignment="1">
      <alignment horizontal="left"/>
    </xf>
    <xf numFmtId="0" fontId="21" fillId="0" borderId="3" xfId="0" applyFont="1" applyBorder="1" applyAlignment="1">
      <alignment horizontal="left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4" workbookViewId="0">
      <selection activeCell="J13" sqref="J13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6" t="s">
        <v>32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106" t="s">
        <v>19</v>
      </c>
      <c r="B3" s="106"/>
      <c r="C3" s="106"/>
      <c r="D3" s="106"/>
      <c r="E3" s="106"/>
      <c r="F3" s="106"/>
      <c r="G3" s="106"/>
      <c r="H3" s="106"/>
      <c r="I3" s="119"/>
      <c r="J3" s="119"/>
    </row>
    <row r="4" spans="1:10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75" x14ac:dyDescent="0.25">
      <c r="A5" s="106" t="s">
        <v>25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6" t="s">
        <v>37</v>
      </c>
    </row>
    <row r="7" spans="1:10" ht="25.5" x14ac:dyDescent="0.25">
      <c r="A7" s="29"/>
      <c r="B7" s="30"/>
      <c r="C7" s="30"/>
      <c r="D7" s="31"/>
      <c r="E7" s="32"/>
      <c r="F7" s="3" t="s">
        <v>38</v>
      </c>
      <c r="G7" s="3" t="s">
        <v>36</v>
      </c>
      <c r="H7" s="3" t="s">
        <v>46</v>
      </c>
      <c r="I7" s="3" t="s">
        <v>47</v>
      </c>
      <c r="J7" s="3" t="s">
        <v>48</v>
      </c>
    </row>
    <row r="8" spans="1:10" x14ac:dyDescent="0.25">
      <c r="A8" s="111" t="s">
        <v>0</v>
      </c>
      <c r="B8" s="105"/>
      <c r="C8" s="105"/>
      <c r="D8" s="105"/>
      <c r="E8" s="120"/>
      <c r="F8" s="33">
        <f>F9+F10</f>
        <v>948249</v>
      </c>
      <c r="G8" s="33">
        <f t="shared" ref="G8:J8" si="0">G9+G10</f>
        <v>1054787</v>
      </c>
      <c r="H8" s="33">
        <f t="shared" si="0"/>
        <v>1235665</v>
      </c>
      <c r="I8" s="33">
        <f t="shared" si="0"/>
        <v>1235665</v>
      </c>
      <c r="J8" s="33">
        <f t="shared" si="0"/>
        <v>1235665</v>
      </c>
    </row>
    <row r="9" spans="1:10" x14ac:dyDescent="0.25">
      <c r="A9" s="121" t="s">
        <v>40</v>
      </c>
      <c r="B9" s="122"/>
      <c r="C9" s="122"/>
      <c r="D9" s="122"/>
      <c r="E9" s="118"/>
      <c r="F9" s="34">
        <v>948249</v>
      </c>
      <c r="G9" s="34">
        <v>1054787</v>
      </c>
      <c r="H9" s="34">
        <v>1235665</v>
      </c>
      <c r="I9" s="34">
        <v>1235665</v>
      </c>
      <c r="J9" s="34">
        <v>1235665</v>
      </c>
    </row>
    <row r="10" spans="1:10" x14ac:dyDescent="0.25">
      <c r="A10" s="123" t="s">
        <v>41</v>
      </c>
      <c r="B10" s="118"/>
      <c r="C10" s="118"/>
      <c r="D10" s="118"/>
      <c r="E10" s="118"/>
      <c r="F10" s="34">
        <v>0</v>
      </c>
      <c r="G10" s="34">
        <v>0</v>
      </c>
      <c r="H10" s="34">
        <v>0</v>
      </c>
      <c r="I10" s="34">
        <v>0</v>
      </c>
      <c r="J10" s="34">
        <v>0</v>
      </c>
    </row>
    <row r="11" spans="1:10" x14ac:dyDescent="0.25">
      <c r="A11" s="37" t="s">
        <v>1</v>
      </c>
      <c r="B11" s="46"/>
      <c r="C11" s="46"/>
      <c r="D11" s="46"/>
      <c r="E11" s="46"/>
      <c r="F11" s="33">
        <f>F12+F13</f>
        <v>971483</v>
      </c>
      <c r="G11" s="33">
        <f t="shared" ref="G11:J11" si="1">G12+G13</f>
        <v>1054787</v>
      </c>
      <c r="H11" s="33">
        <f t="shared" si="1"/>
        <v>1235665</v>
      </c>
      <c r="I11" s="33">
        <f t="shared" si="1"/>
        <v>1235665</v>
      </c>
      <c r="J11" s="33">
        <f t="shared" si="1"/>
        <v>1235665</v>
      </c>
    </row>
    <row r="12" spans="1:10" x14ac:dyDescent="0.25">
      <c r="A12" s="124" t="s">
        <v>42</v>
      </c>
      <c r="B12" s="122"/>
      <c r="C12" s="122"/>
      <c r="D12" s="122"/>
      <c r="E12" s="122"/>
      <c r="F12" s="34">
        <v>960760</v>
      </c>
      <c r="G12" s="34">
        <v>1041249</v>
      </c>
      <c r="H12" s="34">
        <v>1235665</v>
      </c>
      <c r="I12" s="34">
        <v>1235665</v>
      </c>
      <c r="J12" s="47">
        <v>1235665</v>
      </c>
    </row>
    <row r="13" spans="1:10" x14ac:dyDescent="0.25">
      <c r="A13" s="117" t="s">
        <v>43</v>
      </c>
      <c r="B13" s="118"/>
      <c r="C13" s="118"/>
      <c r="D13" s="118"/>
      <c r="E13" s="118"/>
      <c r="F13" s="48">
        <v>10723</v>
      </c>
      <c r="G13" s="48">
        <v>13538</v>
      </c>
      <c r="H13" s="48">
        <v>0</v>
      </c>
      <c r="I13" s="48">
        <v>0</v>
      </c>
      <c r="J13" s="47">
        <v>0</v>
      </c>
    </row>
    <row r="14" spans="1:10" x14ac:dyDescent="0.25">
      <c r="A14" s="104" t="s">
        <v>68</v>
      </c>
      <c r="B14" s="105"/>
      <c r="C14" s="105"/>
      <c r="D14" s="105"/>
      <c r="E14" s="105"/>
      <c r="F14" s="33">
        <f>F8-F11</f>
        <v>-23234</v>
      </c>
      <c r="G14" s="33">
        <f t="shared" ref="G14:J14" si="2">G8-G11</f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</row>
    <row r="15" spans="1:10" ht="18" x14ac:dyDescent="0.25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106" t="s">
        <v>26</v>
      </c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8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9"/>
      <c r="B18" s="30"/>
      <c r="C18" s="30"/>
      <c r="D18" s="31"/>
      <c r="E18" s="32"/>
      <c r="F18" s="3" t="s">
        <v>38</v>
      </c>
      <c r="G18" s="3" t="s">
        <v>36</v>
      </c>
      <c r="H18" s="3" t="s">
        <v>46</v>
      </c>
      <c r="I18" s="3" t="s">
        <v>47</v>
      </c>
      <c r="J18" s="3" t="s">
        <v>48</v>
      </c>
    </row>
    <row r="19" spans="1:10" x14ac:dyDescent="0.25">
      <c r="A19" s="117" t="s">
        <v>44</v>
      </c>
      <c r="B19" s="118"/>
      <c r="C19" s="118"/>
      <c r="D19" s="118"/>
      <c r="E19" s="118"/>
      <c r="F19" s="48"/>
      <c r="G19" s="48"/>
      <c r="H19" s="48"/>
      <c r="I19" s="48"/>
      <c r="J19" s="47"/>
    </row>
    <row r="20" spans="1:10" x14ac:dyDescent="0.25">
      <c r="A20" s="117" t="s">
        <v>45</v>
      </c>
      <c r="B20" s="118"/>
      <c r="C20" s="118"/>
      <c r="D20" s="118"/>
      <c r="E20" s="118"/>
      <c r="F20" s="48"/>
      <c r="G20" s="48"/>
      <c r="H20" s="48"/>
      <c r="I20" s="48"/>
      <c r="J20" s="47"/>
    </row>
    <row r="21" spans="1:10" x14ac:dyDescent="0.25">
      <c r="A21" s="104" t="s">
        <v>2</v>
      </c>
      <c r="B21" s="105"/>
      <c r="C21" s="105"/>
      <c r="D21" s="105"/>
      <c r="E21" s="105"/>
      <c r="F21" s="33">
        <f>F19-F20</f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25">
      <c r="A22" s="104" t="s">
        <v>69</v>
      </c>
      <c r="B22" s="105"/>
      <c r="C22" s="105"/>
      <c r="D22" s="105"/>
      <c r="E22" s="105"/>
      <c r="F22" s="33">
        <f>F14+F21</f>
        <v>-23234</v>
      </c>
      <c r="G22" s="33">
        <f t="shared" ref="G22:J22" si="4">G14+G21</f>
        <v>0</v>
      </c>
      <c r="H22" s="33">
        <f t="shared" si="4"/>
        <v>0</v>
      </c>
      <c r="I22" s="33">
        <f t="shared" si="4"/>
        <v>0</v>
      </c>
      <c r="J22" s="33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106" t="s">
        <v>70</v>
      </c>
      <c r="B24" s="107"/>
      <c r="C24" s="107"/>
      <c r="D24" s="107"/>
      <c r="E24" s="107"/>
      <c r="F24" s="107"/>
      <c r="G24" s="107"/>
      <c r="H24" s="107"/>
      <c r="I24" s="107"/>
      <c r="J24" s="107"/>
    </row>
    <row r="25" spans="1:10" ht="15.75" x14ac:dyDescent="0.25">
      <c r="A25" s="44"/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25.5" x14ac:dyDescent="0.25">
      <c r="A26" s="29"/>
      <c r="B26" s="30"/>
      <c r="C26" s="30"/>
      <c r="D26" s="31"/>
      <c r="E26" s="32"/>
      <c r="F26" s="3" t="s">
        <v>38</v>
      </c>
      <c r="G26" s="3" t="s">
        <v>36</v>
      </c>
      <c r="H26" s="3" t="s">
        <v>46</v>
      </c>
      <c r="I26" s="3" t="s">
        <v>47</v>
      </c>
      <c r="J26" s="3" t="s">
        <v>48</v>
      </c>
    </row>
    <row r="27" spans="1:10" ht="15" customHeight="1" x14ac:dyDescent="0.25">
      <c r="A27" s="108" t="s">
        <v>71</v>
      </c>
      <c r="B27" s="109"/>
      <c r="C27" s="109"/>
      <c r="D27" s="109"/>
      <c r="E27" s="110"/>
      <c r="F27" s="49">
        <v>0</v>
      </c>
      <c r="G27" s="49">
        <v>0</v>
      </c>
      <c r="H27" s="49">
        <v>0</v>
      </c>
      <c r="I27" s="49">
        <v>0</v>
      </c>
      <c r="J27" s="50">
        <v>0</v>
      </c>
    </row>
    <row r="28" spans="1:10" ht="15" customHeight="1" x14ac:dyDescent="0.25">
      <c r="A28" s="104" t="s">
        <v>72</v>
      </c>
      <c r="B28" s="105"/>
      <c r="C28" s="105"/>
      <c r="D28" s="105"/>
      <c r="E28" s="105"/>
      <c r="F28" s="51">
        <f>F22+F27</f>
        <v>-23234</v>
      </c>
      <c r="G28" s="51">
        <f t="shared" ref="G28:J28" si="5">G22+G27</f>
        <v>0</v>
      </c>
      <c r="H28" s="51">
        <f t="shared" si="5"/>
        <v>0</v>
      </c>
      <c r="I28" s="51">
        <f t="shared" si="5"/>
        <v>0</v>
      </c>
      <c r="J28" s="52">
        <f t="shared" si="5"/>
        <v>0</v>
      </c>
    </row>
    <row r="29" spans="1:10" ht="45" customHeight="1" x14ac:dyDescent="0.25">
      <c r="A29" s="111" t="s">
        <v>73</v>
      </c>
      <c r="B29" s="112"/>
      <c r="C29" s="112"/>
      <c r="D29" s="112"/>
      <c r="E29" s="113"/>
      <c r="F29" s="51">
        <f>F14+F21+F27-F28</f>
        <v>0</v>
      </c>
      <c r="G29" s="51">
        <f t="shared" ref="G29:J29" si="6">G14+G21+G27-G28</f>
        <v>0</v>
      </c>
      <c r="H29" s="51">
        <f t="shared" si="6"/>
        <v>0</v>
      </c>
      <c r="I29" s="51">
        <f t="shared" si="6"/>
        <v>0</v>
      </c>
      <c r="J29" s="52">
        <f t="shared" si="6"/>
        <v>0</v>
      </c>
    </row>
    <row r="30" spans="1:10" ht="15.75" x14ac:dyDescent="0.25">
      <c r="A30" s="53"/>
      <c r="B30" s="54"/>
      <c r="C30" s="54"/>
      <c r="D30" s="54"/>
      <c r="E30" s="54"/>
      <c r="F30" s="54"/>
      <c r="G30" s="54"/>
      <c r="H30" s="54"/>
      <c r="I30" s="54"/>
      <c r="J30" s="54"/>
    </row>
    <row r="31" spans="1:10" ht="15.75" x14ac:dyDescent="0.25">
      <c r="A31" s="114" t="s">
        <v>67</v>
      </c>
      <c r="B31" s="114"/>
      <c r="C31" s="114"/>
      <c r="D31" s="114"/>
      <c r="E31" s="114"/>
      <c r="F31" s="114"/>
      <c r="G31" s="114"/>
      <c r="H31" s="114"/>
      <c r="I31" s="114"/>
      <c r="J31" s="114"/>
    </row>
    <row r="32" spans="1:10" ht="18" x14ac:dyDescent="0.25">
      <c r="A32" s="55"/>
      <c r="B32" s="56"/>
      <c r="C32" s="56"/>
      <c r="D32" s="56"/>
      <c r="E32" s="56"/>
      <c r="F32" s="56"/>
      <c r="G32" s="56"/>
      <c r="H32" s="57"/>
      <c r="I32" s="57"/>
      <c r="J32" s="57"/>
    </row>
    <row r="33" spans="1:10" ht="25.5" x14ac:dyDescent="0.25">
      <c r="A33" s="58"/>
      <c r="B33" s="59"/>
      <c r="C33" s="59"/>
      <c r="D33" s="60"/>
      <c r="E33" s="61"/>
      <c r="F33" s="62" t="s">
        <v>38</v>
      </c>
      <c r="G33" s="62" t="s">
        <v>36</v>
      </c>
      <c r="H33" s="62" t="s">
        <v>46</v>
      </c>
      <c r="I33" s="62" t="s">
        <v>47</v>
      </c>
      <c r="J33" s="62" t="s">
        <v>48</v>
      </c>
    </row>
    <row r="34" spans="1:10" x14ac:dyDescent="0.25">
      <c r="A34" s="108" t="s">
        <v>71</v>
      </c>
      <c r="B34" s="109"/>
      <c r="C34" s="109"/>
      <c r="D34" s="109"/>
      <c r="E34" s="110"/>
      <c r="F34" s="49">
        <v>0</v>
      </c>
      <c r="G34" s="49">
        <f>F37</f>
        <v>0</v>
      </c>
      <c r="H34" s="49">
        <f>G37</f>
        <v>0</v>
      </c>
      <c r="I34" s="49">
        <f>H37</f>
        <v>0</v>
      </c>
      <c r="J34" s="50">
        <f>I37</f>
        <v>0</v>
      </c>
    </row>
    <row r="35" spans="1:10" ht="28.5" customHeight="1" x14ac:dyDescent="0.25">
      <c r="A35" s="108" t="s">
        <v>74</v>
      </c>
      <c r="B35" s="109"/>
      <c r="C35" s="109"/>
      <c r="D35" s="109"/>
      <c r="E35" s="110"/>
      <c r="F35" s="49">
        <v>0</v>
      </c>
      <c r="G35" s="49">
        <v>0</v>
      </c>
      <c r="H35" s="49">
        <v>0</v>
      </c>
      <c r="I35" s="49">
        <v>0</v>
      </c>
      <c r="J35" s="50">
        <v>0</v>
      </c>
    </row>
    <row r="36" spans="1:10" x14ac:dyDescent="0.25">
      <c r="A36" s="108" t="s">
        <v>75</v>
      </c>
      <c r="B36" s="115"/>
      <c r="C36" s="115"/>
      <c r="D36" s="115"/>
      <c r="E36" s="116"/>
      <c r="F36" s="49">
        <v>0</v>
      </c>
      <c r="G36" s="49">
        <v>0</v>
      </c>
      <c r="H36" s="49">
        <v>0</v>
      </c>
      <c r="I36" s="49">
        <v>0</v>
      </c>
      <c r="J36" s="50">
        <v>0</v>
      </c>
    </row>
    <row r="37" spans="1:10" ht="15" customHeight="1" x14ac:dyDescent="0.25">
      <c r="A37" s="104" t="s">
        <v>72</v>
      </c>
      <c r="B37" s="105"/>
      <c r="C37" s="105"/>
      <c r="D37" s="105"/>
      <c r="E37" s="105"/>
      <c r="F37" s="35">
        <f>F34-F35+F36</f>
        <v>0</v>
      </c>
      <c r="G37" s="35">
        <f t="shared" ref="G37:J37" si="7">G34-G35+G36</f>
        <v>0</v>
      </c>
      <c r="H37" s="35">
        <f t="shared" si="7"/>
        <v>0</v>
      </c>
      <c r="I37" s="35">
        <f t="shared" si="7"/>
        <v>0</v>
      </c>
      <c r="J37" s="63">
        <f t="shared" si="7"/>
        <v>0</v>
      </c>
    </row>
    <row r="38" spans="1:10" ht="17.25" customHeight="1" x14ac:dyDescent="0.25"/>
    <row r="39" spans="1:10" x14ac:dyDescent="0.25">
      <c r="A39" s="102" t="s">
        <v>39</v>
      </c>
      <c r="B39" s="103"/>
      <c r="C39" s="103"/>
      <c r="D39" s="103"/>
      <c r="E39" s="103"/>
      <c r="F39" s="103"/>
      <c r="G39" s="103"/>
      <c r="H39" s="103"/>
      <c r="I39" s="103"/>
      <c r="J39" s="103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2"/>
  <sheetViews>
    <sheetView topLeftCell="A10" workbookViewId="0">
      <selection activeCell="H28" sqref="H2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6" t="s">
        <v>32</v>
      </c>
      <c r="B1" s="106"/>
      <c r="C1" s="106"/>
      <c r="D1" s="106"/>
      <c r="E1" s="106"/>
      <c r="F1" s="106"/>
      <c r="G1" s="106"/>
      <c r="H1" s="10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6" t="s">
        <v>19</v>
      </c>
      <c r="B3" s="106"/>
      <c r="C3" s="106"/>
      <c r="D3" s="106"/>
      <c r="E3" s="106"/>
      <c r="F3" s="106"/>
      <c r="G3" s="106"/>
      <c r="H3" s="10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6" t="s">
        <v>4</v>
      </c>
      <c r="B5" s="106"/>
      <c r="C5" s="106"/>
      <c r="D5" s="106"/>
      <c r="E5" s="106"/>
      <c r="F5" s="106"/>
      <c r="G5" s="106"/>
      <c r="H5" s="10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06" t="s">
        <v>49</v>
      </c>
      <c r="B7" s="106"/>
      <c r="C7" s="106"/>
      <c r="D7" s="106"/>
      <c r="E7" s="106"/>
      <c r="F7" s="106"/>
      <c r="G7" s="106"/>
      <c r="H7" s="106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35</v>
      </c>
      <c r="E9" s="20" t="s">
        <v>36</v>
      </c>
      <c r="F9" s="20" t="s">
        <v>33</v>
      </c>
      <c r="G9" s="20" t="s">
        <v>27</v>
      </c>
      <c r="H9" s="20" t="s">
        <v>34</v>
      </c>
    </row>
    <row r="10" spans="1:8" x14ac:dyDescent="0.25">
      <c r="A10" s="40"/>
      <c r="B10" s="41"/>
      <c r="C10" s="39" t="s">
        <v>0</v>
      </c>
      <c r="D10" s="70">
        <f>D11+D16+D18</f>
        <v>948248.97</v>
      </c>
      <c r="E10" s="72">
        <f>E11+E16+E18</f>
        <v>1054786.54</v>
      </c>
      <c r="F10" s="72">
        <f>F11+F16</f>
        <v>1235665</v>
      </c>
      <c r="G10" s="72">
        <f t="shared" ref="G10:H10" si="0">G11+G16</f>
        <v>1235665</v>
      </c>
      <c r="H10" s="72">
        <f t="shared" si="0"/>
        <v>1235665</v>
      </c>
    </row>
    <row r="11" spans="1:8" ht="15.75" customHeight="1" x14ac:dyDescent="0.25">
      <c r="A11" s="11">
        <v>6</v>
      </c>
      <c r="B11" s="11"/>
      <c r="C11" s="11" t="s">
        <v>7</v>
      </c>
      <c r="D11" s="65">
        <f>SUM(D12:D15)</f>
        <v>948248.97</v>
      </c>
      <c r="E11" s="71">
        <f>SUM(E12:E15)</f>
        <v>1041514.26</v>
      </c>
      <c r="F11" s="71">
        <f>SUM(F12:F15)</f>
        <v>1235665</v>
      </c>
      <c r="G11" s="71">
        <f t="shared" ref="G11:H11" si="1">SUM(G12:G15)</f>
        <v>1235665</v>
      </c>
      <c r="H11" s="71">
        <f t="shared" si="1"/>
        <v>1235665</v>
      </c>
    </row>
    <row r="12" spans="1:8" ht="38.25" x14ac:dyDescent="0.25">
      <c r="A12" s="11"/>
      <c r="B12" s="16">
        <v>63</v>
      </c>
      <c r="C12" s="16" t="s">
        <v>29</v>
      </c>
      <c r="D12" s="8">
        <f>839231.79+6032.99+27235.26-7652.89</f>
        <v>864847.15</v>
      </c>
      <c r="E12" s="9">
        <f>904050.57+9290.6+43333.98</f>
        <v>956675.14999999991</v>
      </c>
      <c r="F12" s="9">
        <f>1091050+37000+36300+3000+200</f>
        <v>1167550</v>
      </c>
      <c r="G12" s="9">
        <f>1091050+37000+36300+3000+200</f>
        <v>1167550</v>
      </c>
      <c r="H12" s="9">
        <f>1091050+37000+36300+3000+200</f>
        <v>1167550</v>
      </c>
    </row>
    <row r="13" spans="1:8" x14ac:dyDescent="0.25">
      <c r="A13" s="12"/>
      <c r="B13" s="12">
        <v>65</v>
      </c>
      <c r="C13" s="12" t="s">
        <v>76</v>
      </c>
      <c r="D13" s="8">
        <v>14384.99</v>
      </c>
      <c r="E13" s="9">
        <v>19244.810000000001</v>
      </c>
      <c r="F13" s="9">
        <v>2880</v>
      </c>
      <c r="G13" s="9">
        <v>2880</v>
      </c>
      <c r="H13" s="9">
        <v>2880</v>
      </c>
    </row>
    <row r="14" spans="1:8" ht="38.25" x14ac:dyDescent="0.25">
      <c r="A14" s="12"/>
      <c r="B14" s="12">
        <v>66</v>
      </c>
      <c r="C14" s="64" t="s">
        <v>77</v>
      </c>
      <c r="D14" s="8">
        <v>2235.84</v>
      </c>
      <c r="E14" s="9">
        <v>4844.3900000000003</v>
      </c>
      <c r="F14" s="9">
        <v>3810</v>
      </c>
      <c r="G14" s="9">
        <v>3810</v>
      </c>
      <c r="H14" s="9">
        <v>3810</v>
      </c>
    </row>
    <row r="15" spans="1:8" ht="38.25" x14ac:dyDescent="0.25">
      <c r="A15" s="12"/>
      <c r="B15" s="12">
        <v>67</v>
      </c>
      <c r="C15" s="16" t="s">
        <v>30</v>
      </c>
      <c r="D15" s="8">
        <v>66780.990000000005</v>
      </c>
      <c r="E15" s="9">
        <v>60749.91</v>
      </c>
      <c r="F15" s="9">
        <v>61425</v>
      </c>
      <c r="G15" s="9">
        <v>61425</v>
      </c>
      <c r="H15" s="9">
        <v>61425</v>
      </c>
    </row>
    <row r="16" spans="1:8" ht="25.5" x14ac:dyDescent="0.25">
      <c r="A16" s="14">
        <v>7</v>
      </c>
      <c r="B16" s="15"/>
      <c r="C16" s="25" t="s">
        <v>8</v>
      </c>
      <c r="D16" s="65">
        <f>SUM(D17)</f>
        <v>0</v>
      </c>
      <c r="E16" s="71">
        <f>SUM(E17)</f>
        <v>0</v>
      </c>
      <c r="F16" s="71">
        <f t="shared" ref="F16:H16" si="2">SUM(F17)</f>
        <v>0</v>
      </c>
      <c r="G16" s="71">
        <f t="shared" si="2"/>
        <v>0</v>
      </c>
      <c r="H16" s="71">
        <f t="shared" si="2"/>
        <v>0</v>
      </c>
    </row>
    <row r="17" spans="1:15" ht="38.25" x14ac:dyDescent="0.25">
      <c r="A17" s="16"/>
      <c r="B17" s="16">
        <v>72</v>
      </c>
      <c r="C17" s="26" t="s">
        <v>28</v>
      </c>
      <c r="D17" s="8">
        <v>0</v>
      </c>
      <c r="E17" s="9">
        <v>0</v>
      </c>
      <c r="F17" s="9">
        <v>0</v>
      </c>
      <c r="G17" s="9">
        <v>0</v>
      </c>
      <c r="H17" s="10">
        <v>0</v>
      </c>
      <c r="K17" s="76"/>
      <c r="L17" s="76"/>
      <c r="M17" s="76"/>
      <c r="O17" s="76"/>
    </row>
    <row r="18" spans="1:15" x14ac:dyDescent="0.25">
      <c r="A18" s="74">
        <v>9</v>
      </c>
      <c r="B18" s="68"/>
      <c r="C18" s="68" t="s">
        <v>80</v>
      </c>
      <c r="D18" s="73">
        <v>0</v>
      </c>
      <c r="E18" s="75">
        <f>SUM(E19)</f>
        <v>13272.28</v>
      </c>
      <c r="F18" s="68">
        <v>0</v>
      </c>
      <c r="G18" s="68">
        <v>0</v>
      </c>
      <c r="H18" s="68">
        <v>0</v>
      </c>
    </row>
    <row r="19" spans="1:15" x14ac:dyDescent="0.25">
      <c r="A19" s="68"/>
      <c r="B19" s="67">
        <v>92</v>
      </c>
      <c r="C19" s="68" t="s">
        <v>80</v>
      </c>
      <c r="D19" s="68">
        <v>0</v>
      </c>
      <c r="E19" s="69">
        <v>13272.28</v>
      </c>
      <c r="F19" s="68">
        <v>0</v>
      </c>
      <c r="G19" s="68">
        <v>0</v>
      </c>
      <c r="H19" s="68">
        <v>0</v>
      </c>
    </row>
    <row r="21" spans="1:15" ht="15.75" x14ac:dyDescent="0.25">
      <c r="A21" s="106" t="s">
        <v>50</v>
      </c>
      <c r="B21" s="125"/>
      <c r="C21" s="125"/>
      <c r="D21" s="125"/>
      <c r="E21" s="125"/>
      <c r="F21" s="125"/>
      <c r="G21" s="125"/>
      <c r="H21" s="125"/>
    </row>
    <row r="22" spans="1:15" ht="18" x14ac:dyDescent="0.25">
      <c r="A22" s="4"/>
      <c r="B22" s="4"/>
      <c r="C22" s="4"/>
      <c r="D22" s="4"/>
      <c r="E22" s="4"/>
      <c r="F22" s="4"/>
      <c r="G22" s="5"/>
      <c r="H22" s="5"/>
    </row>
    <row r="23" spans="1:15" ht="25.5" x14ac:dyDescent="0.25">
      <c r="A23" s="20" t="s">
        <v>5</v>
      </c>
      <c r="B23" s="19" t="s">
        <v>6</v>
      </c>
      <c r="C23" s="19" t="s">
        <v>9</v>
      </c>
      <c r="D23" s="19" t="s">
        <v>35</v>
      </c>
      <c r="E23" s="20" t="s">
        <v>36</v>
      </c>
      <c r="F23" s="20" t="s">
        <v>33</v>
      </c>
      <c r="G23" s="20" t="s">
        <v>27</v>
      </c>
      <c r="H23" s="20" t="s">
        <v>34</v>
      </c>
    </row>
    <row r="24" spans="1:15" x14ac:dyDescent="0.25">
      <c r="A24" s="40"/>
      <c r="B24" s="41"/>
      <c r="C24" s="39" t="s">
        <v>1</v>
      </c>
      <c r="D24" s="70">
        <f>D25+D30</f>
        <v>971483.13</v>
      </c>
      <c r="E24" s="70">
        <f>E25+E30</f>
        <v>1054786.54</v>
      </c>
      <c r="F24" s="70">
        <f t="shared" ref="F24:H24" si="3">F25+F30</f>
        <v>1235664.8900000001</v>
      </c>
      <c r="G24" s="70">
        <f t="shared" si="3"/>
        <v>1235665</v>
      </c>
      <c r="H24" s="70">
        <f t="shared" si="3"/>
        <v>1235665</v>
      </c>
    </row>
    <row r="25" spans="1:15" ht="15.75" customHeight="1" x14ac:dyDescent="0.25">
      <c r="A25" s="11">
        <v>3</v>
      </c>
      <c r="B25" s="11"/>
      <c r="C25" s="11" t="s">
        <v>10</v>
      </c>
      <c r="D25" s="65">
        <f>SUM(D26:D29)</f>
        <v>960759.91</v>
      </c>
      <c r="E25" s="65">
        <f>SUM(E26:E29)</f>
        <v>1041248.8099999999</v>
      </c>
      <c r="F25" s="65">
        <f>SUM(F26:F29)</f>
        <v>1225124.8900000001</v>
      </c>
      <c r="G25" s="65">
        <f t="shared" ref="G25:H25" si="4">SUM(G26:G29)</f>
        <v>1225125</v>
      </c>
      <c r="H25" s="65">
        <f t="shared" si="4"/>
        <v>1225125</v>
      </c>
    </row>
    <row r="26" spans="1:15" ht="15.75" customHeight="1" x14ac:dyDescent="0.25">
      <c r="A26" s="11"/>
      <c r="B26" s="16">
        <v>31</v>
      </c>
      <c r="C26" s="16" t="s">
        <v>11</v>
      </c>
      <c r="D26" s="8">
        <v>801524.79</v>
      </c>
      <c r="E26" s="9">
        <v>866641.97</v>
      </c>
      <c r="F26" s="9">
        <v>1041330.89</v>
      </c>
      <c r="G26" s="9">
        <v>1041331</v>
      </c>
      <c r="H26" s="9">
        <v>1041331</v>
      </c>
    </row>
    <row r="27" spans="1:15" x14ac:dyDescent="0.25">
      <c r="A27" s="12"/>
      <c r="B27" s="12">
        <v>32</v>
      </c>
      <c r="C27" s="12" t="s">
        <v>22</v>
      </c>
      <c r="D27" s="8">
        <v>157873.04999999999</v>
      </c>
      <c r="E27" s="9">
        <v>174567.02</v>
      </c>
      <c r="F27" s="9">
        <v>182144</v>
      </c>
      <c r="G27" s="9">
        <v>182144</v>
      </c>
      <c r="H27" s="9">
        <v>182144</v>
      </c>
    </row>
    <row r="28" spans="1:15" x14ac:dyDescent="0.25">
      <c r="A28" s="12"/>
      <c r="B28" s="12">
        <v>34</v>
      </c>
      <c r="C28" s="12" t="s">
        <v>78</v>
      </c>
      <c r="D28" s="8">
        <v>1362.07</v>
      </c>
      <c r="E28" s="9">
        <v>39.82</v>
      </c>
      <c r="F28" s="9">
        <v>1000</v>
      </c>
      <c r="G28" s="9">
        <v>1000</v>
      </c>
      <c r="H28" s="9">
        <v>1000</v>
      </c>
    </row>
    <row r="29" spans="1:15" x14ac:dyDescent="0.25">
      <c r="A29" s="12"/>
      <c r="B29" s="12">
        <v>38</v>
      </c>
      <c r="C29" s="12" t="s">
        <v>81</v>
      </c>
      <c r="D29" s="8">
        <v>0</v>
      </c>
      <c r="E29" s="8">
        <v>0</v>
      </c>
      <c r="F29" s="9">
        <v>650</v>
      </c>
      <c r="G29" s="9">
        <v>650</v>
      </c>
      <c r="H29" s="9">
        <v>650</v>
      </c>
    </row>
    <row r="30" spans="1:15" ht="25.5" x14ac:dyDescent="0.25">
      <c r="A30" s="14">
        <v>4</v>
      </c>
      <c r="B30" s="15"/>
      <c r="C30" s="25" t="s">
        <v>12</v>
      </c>
      <c r="D30" s="65">
        <f>SUM(D31:D32)</f>
        <v>10723.22</v>
      </c>
      <c r="E30" s="65">
        <f>SUM(E31:E32)</f>
        <v>13537.73</v>
      </c>
      <c r="F30" s="65">
        <f>SUM(F31:F32)</f>
        <v>10540</v>
      </c>
      <c r="G30" s="65">
        <f t="shared" ref="G30:H30" si="5">SUM(G31:G32)</f>
        <v>10540</v>
      </c>
      <c r="H30" s="65">
        <f t="shared" si="5"/>
        <v>10540</v>
      </c>
    </row>
    <row r="31" spans="1:15" ht="38.25" x14ac:dyDescent="0.25">
      <c r="A31" s="16"/>
      <c r="B31" s="16">
        <v>41</v>
      </c>
      <c r="C31" s="26" t="s">
        <v>13</v>
      </c>
      <c r="D31" s="8">
        <v>0</v>
      </c>
      <c r="E31" s="9">
        <v>0</v>
      </c>
      <c r="F31" s="9">
        <v>0</v>
      </c>
      <c r="G31" s="9">
        <v>0</v>
      </c>
      <c r="H31" s="10">
        <v>0</v>
      </c>
    </row>
    <row r="32" spans="1:15" x14ac:dyDescent="0.25">
      <c r="A32" s="66"/>
      <c r="B32" s="67">
        <v>42</v>
      </c>
      <c r="C32" s="68" t="s">
        <v>79</v>
      </c>
      <c r="D32" s="69">
        <v>10723.22</v>
      </c>
      <c r="E32" s="69">
        <v>13537.73</v>
      </c>
      <c r="F32" s="69">
        <v>10540</v>
      </c>
      <c r="G32" s="69">
        <v>10540</v>
      </c>
      <c r="H32" s="69">
        <v>10540</v>
      </c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73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topLeftCell="A13" workbookViewId="0">
      <selection activeCell="F37" sqref="F37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6" t="s">
        <v>32</v>
      </c>
      <c r="B1" s="106"/>
      <c r="C1" s="106"/>
      <c r="D1" s="106"/>
      <c r="E1" s="106"/>
      <c r="F1" s="106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106" t="s">
        <v>19</v>
      </c>
      <c r="B3" s="106"/>
      <c r="C3" s="106"/>
      <c r="D3" s="106"/>
      <c r="E3" s="106"/>
      <c r="F3" s="106"/>
    </row>
    <row r="4" spans="1:6" ht="18" x14ac:dyDescent="0.25">
      <c r="B4" s="24"/>
      <c r="C4" s="24"/>
      <c r="D4" s="24"/>
      <c r="E4" s="5"/>
      <c r="F4" s="5"/>
    </row>
    <row r="5" spans="1:6" ht="18" customHeight="1" x14ac:dyDescent="0.25">
      <c r="A5" s="106" t="s">
        <v>4</v>
      </c>
      <c r="B5" s="106"/>
      <c r="C5" s="106"/>
      <c r="D5" s="106"/>
      <c r="E5" s="106"/>
      <c r="F5" s="106"/>
    </row>
    <row r="6" spans="1:6" ht="18" x14ac:dyDescent="0.25">
      <c r="A6" s="24"/>
      <c r="B6" s="24"/>
      <c r="C6" s="24"/>
      <c r="D6" s="24"/>
      <c r="E6" s="5"/>
      <c r="F6" s="5"/>
    </row>
    <row r="7" spans="1:6" ht="15.75" customHeight="1" x14ac:dyDescent="0.25">
      <c r="A7" s="106" t="s">
        <v>51</v>
      </c>
      <c r="B7" s="106"/>
      <c r="C7" s="106"/>
      <c r="D7" s="106"/>
      <c r="E7" s="106"/>
      <c r="F7" s="106"/>
    </row>
    <row r="8" spans="1:6" ht="18" x14ac:dyDescent="0.25">
      <c r="A8" s="24"/>
      <c r="B8" s="24"/>
      <c r="C8" s="24"/>
      <c r="D8" s="24"/>
      <c r="E8" s="5"/>
      <c r="F8" s="5"/>
    </row>
    <row r="9" spans="1:6" ht="25.5" x14ac:dyDescent="0.25">
      <c r="A9" s="20" t="s">
        <v>53</v>
      </c>
      <c r="B9" s="19" t="s">
        <v>35</v>
      </c>
      <c r="C9" s="20" t="s">
        <v>36</v>
      </c>
      <c r="D9" s="20" t="s">
        <v>33</v>
      </c>
      <c r="E9" s="20" t="s">
        <v>27</v>
      </c>
      <c r="F9" s="20" t="s">
        <v>34</v>
      </c>
    </row>
    <row r="10" spans="1:6" x14ac:dyDescent="0.25">
      <c r="A10" s="42" t="s">
        <v>0</v>
      </c>
      <c r="B10" s="70">
        <f>B11+B13+B15+B17+B21</f>
        <v>948248.91</v>
      </c>
      <c r="C10" s="70">
        <f t="shared" ref="C10:F10" si="0">C11+C13+C15+C17+C21</f>
        <v>1054786.54</v>
      </c>
      <c r="D10" s="70">
        <f t="shared" si="0"/>
        <v>1235665</v>
      </c>
      <c r="E10" s="70">
        <f t="shared" si="0"/>
        <v>1235665</v>
      </c>
      <c r="F10" s="70">
        <f t="shared" si="0"/>
        <v>1235665</v>
      </c>
    </row>
    <row r="11" spans="1:6" x14ac:dyDescent="0.25">
      <c r="A11" s="25" t="s">
        <v>57</v>
      </c>
      <c r="B11" s="72">
        <f>B12</f>
        <v>0</v>
      </c>
      <c r="C11" s="72">
        <f t="shared" ref="C11:F11" si="1">C12</f>
        <v>0</v>
      </c>
      <c r="D11" s="72">
        <f t="shared" si="1"/>
        <v>0</v>
      </c>
      <c r="E11" s="72">
        <f t="shared" si="1"/>
        <v>0</v>
      </c>
      <c r="F11" s="72">
        <f t="shared" si="1"/>
        <v>0</v>
      </c>
    </row>
    <row r="12" spans="1:6" x14ac:dyDescent="0.25">
      <c r="A12" s="13" t="s">
        <v>58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</row>
    <row r="13" spans="1:6" x14ac:dyDescent="0.25">
      <c r="A13" s="25" t="s">
        <v>59</v>
      </c>
      <c r="B13" s="86">
        <f>B14</f>
        <v>1280.1600000000001</v>
      </c>
      <c r="C13" s="86">
        <f t="shared" ref="C13:F13" si="2">C14</f>
        <v>3915.33</v>
      </c>
      <c r="D13" s="86">
        <f t="shared" si="2"/>
        <v>2810</v>
      </c>
      <c r="E13" s="86">
        <f t="shared" si="2"/>
        <v>2810</v>
      </c>
      <c r="F13" s="86">
        <f t="shared" si="2"/>
        <v>2810</v>
      </c>
    </row>
    <row r="14" spans="1:6" x14ac:dyDescent="0.25">
      <c r="A14" s="13" t="s">
        <v>60</v>
      </c>
      <c r="B14" s="9">
        <v>1280.1600000000001</v>
      </c>
      <c r="C14" s="9">
        <v>3915.33</v>
      </c>
      <c r="D14" s="9">
        <v>2810</v>
      </c>
      <c r="E14" s="9">
        <v>2810</v>
      </c>
      <c r="F14" s="9">
        <v>2810</v>
      </c>
    </row>
    <row r="15" spans="1:6" ht="25.5" x14ac:dyDescent="0.25">
      <c r="A15" s="11" t="s">
        <v>55</v>
      </c>
      <c r="B15" s="87">
        <f>B16</f>
        <v>14384.99</v>
      </c>
      <c r="C15" s="87">
        <f t="shared" ref="C15:F15" si="3">C16</f>
        <v>19244.810000000001</v>
      </c>
      <c r="D15" s="87">
        <f t="shared" si="3"/>
        <v>2880</v>
      </c>
      <c r="E15" s="87">
        <f t="shared" si="3"/>
        <v>2880</v>
      </c>
      <c r="F15" s="87">
        <f t="shared" si="3"/>
        <v>2880</v>
      </c>
    </row>
    <row r="16" spans="1:6" ht="25.5" x14ac:dyDescent="0.25">
      <c r="A16" s="18" t="s">
        <v>56</v>
      </c>
      <c r="B16" s="8">
        <v>14384.99</v>
      </c>
      <c r="C16" s="9">
        <v>19244.810000000001</v>
      </c>
      <c r="D16" s="9">
        <v>2880</v>
      </c>
      <c r="E16" s="9">
        <v>2880</v>
      </c>
      <c r="F16" s="9">
        <v>2880</v>
      </c>
    </row>
    <row r="17" spans="1:6" x14ac:dyDescent="0.25">
      <c r="A17" s="42" t="s">
        <v>54</v>
      </c>
      <c r="B17" s="86">
        <f>SUM(B18:B20)</f>
        <v>931628.16</v>
      </c>
      <c r="C17" s="86">
        <f t="shared" ref="C17:F17" si="4">SUM(C18:C20)</f>
        <v>1030697.34</v>
      </c>
      <c r="D17" s="86">
        <f t="shared" si="4"/>
        <v>1228975</v>
      </c>
      <c r="E17" s="86">
        <f t="shared" si="4"/>
        <v>1228975</v>
      </c>
      <c r="F17" s="86">
        <f t="shared" si="4"/>
        <v>1228975</v>
      </c>
    </row>
    <row r="18" spans="1:6" x14ac:dyDescent="0.25">
      <c r="A18" s="89" t="s">
        <v>86</v>
      </c>
      <c r="B18" s="9">
        <v>33268.26</v>
      </c>
      <c r="C18" s="9">
        <v>52624.58</v>
      </c>
      <c r="D18" s="9">
        <v>39500</v>
      </c>
      <c r="E18" s="9">
        <v>39500</v>
      </c>
      <c r="F18" s="10">
        <v>39500</v>
      </c>
    </row>
    <row r="19" spans="1:6" x14ac:dyDescent="0.25">
      <c r="A19" s="13" t="s">
        <v>82</v>
      </c>
      <c r="B19" s="9">
        <v>66781</v>
      </c>
      <c r="C19" s="9">
        <v>60749.91</v>
      </c>
      <c r="D19" s="9">
        <v>61425</v>
      </c>
      <c r="E19" s="9">
        <v>61425</v>
      </c>
      <c r="F19" s="10">
        <v>61425</v>
      </c>
    </row>
    <row r="20" spans="1:6" x14ac:dyDescent="0.25">
      <c r="A20" s="90" t="s">
        <v>83</v>
      </c>
      <c r="B20" s="69">
        <f>839231.79-7652.89</f>
        <v>831578.9</v>
      </c>
      <c r="C20" s="69">
        <v>917322.85</v>
      </c>
      <c r="D20" s="69">
        <v>1128050</v>
      </c>
      <c r="E20" s="69">
        <v>1128050</v>
      </c>
      <c r="F20" s="69">
        <v>1128050</v>
      </c>
    </row>
    <row r="21" spans="1:6" x14ac:dyDescent="0.25">
      <c r="A21" s="74" t="s">
        <v>84</v>
      </c>
      <c r="B21" s="88">
        <f>B22</f>
        <v>955.6</v>
      </c>
      <c r="C21" s="88">
        <f t="shared" ref="C21:F21" si="5">C22</f>
        <v>929.06</v>
      </c>
      <c r="D21" s="88">
        <f t="shared" si="5"/>
        <v>1000</v>
      </c>
      <c r="E21" s="88">
        <f t="shared" si="5"/>
        <v>1000</v>
      </c>
      <c r="F21" s="88">
        <f t="shared" si="5"/>
        <v>1000</v>
      </c>
    </row>
    <row r="22" spans="1:6" x14ac:dyDescent="0.25">
      <c r="A22" s="90" t="s">
        <v>85</v>
      </c>
      <c r="B22" s="69">
        <v>955.6</v>
      </c>
      <c r="C22" s="69">
        <v>929.06</v>
      </c>
      <c r="D22" s="69">
        <v>1000</v>
      </c>
      <c r="E22" s="69">
        <v>1000</v>
      </c>
      <c r="F22" s="69">
        <v>1000</v>
      </c>
    </row>
    <row r="24" spans="1:6" ht="15.75" customHeight="1" x14ac:dyDescent="0.25">
      <c r="A24" s="106" t="s">
        <v>52</v>
      </c>
      <c r="B24" s="106"/>
      <c r="C24" s="106"/>
      <c r="D24" s="106"/>
      <c r="E24" s="106"/>
      <c r="F24" s="106"/>
    </row>
    <row r="25" spans="1:6" ht="18" x14ac:dyDescent="0.25">
      <c r="A25" s="24"/>
      <c r="B25" s="24"/>
      <c r="C25" s="24"/>
      <c r="D25" s="24"/>
      <c r="E25" s="5"/>
      <c r="F25" s="5"/>
    </row>
    <row r="26" spans="1:6" ht="25.5" x14ac:dyDescent="0.25">
      <c r="A26" s="20" t="s">
        <v>53</v>
      </c>
      <c r="B26" s="19" t="s">
        <v>35</v>
      </c>
      <c r="C26" s="20" t="s">
        <v>36</v>
      </c>
      <c r="D26" s="20" t="s">
        <v>33</v>
      </c>
      <c r="E26" s="20" t="s">
        <v>27</v>
      </c>
      <c r="F26" s="20" t="s">
        <v>34</v>
      </c>
    </row>
    <row r="27" spans="1:6" x14ac:dyDescent="0.25">
      <c r="A27" s="42" t="s">
        <v>1</v>
      </c>
      <c r="B27" s="70">
        <f>B28+B30+B32+B34+B38</f>
        <v>971483.13</v>
      </c>
      <c r="C27" s="70">
        <f t="shared" ref="C27:F27" si="6">C28+C30+C32+C34+C38</f>
        <v>1054786.96</v>
      </c>
      <c r="D27" s="70">
        <f t="shared" si="6"/>
        <v>1235665</v>
      </c>
      <c r="E27" s="70">
        <f t="shared" si="6"/>
        <v>1235665</v>
      </c>
      <c r="F27" s="70">
        <f t="shared" si="6"/>
        <v>1235665</v>
      </c>
    </row>
    <row r="28" spans="1:6" ht="15.75" customHeight="1" x14ac:dyDescent="0.25">
      <c r="A28" s="25" t="s">
        <v>57</v>
      </c>
      <c r="B28" s="87">
        <v>0</v>
      </c>
      <c r="C28" s="87">
        <v>0</v>
      </c>
      <c r="D28" s="87">
        <v>0</v>
      </c>
      <c r="E28" s="87">
        <v>0</v>
      </c>
      <c r="F28" s="87">
        <v>0</v>
      </c>
    </row>
    <row r="29" spans="1:6" x14ac:dyDescent="0.25">
      <c r="A29" s="13" t="s">
        <v>58</v>
      </c>
      <c r="B29" s="8">
        <v>0</v>
      </c>
      <c r="C29" s="9">
        <v>0</v>
      </c>
      <c r="D29" s="9">
        <v>0</v>
      </c>
      <c r="E29" s="9">
        <v>0</v>
      </c>
      <c r="F29" s="9">
        <v>0</v>
      </c>
    </row>
    <row r="30" spans="1:6" x14ac:dyDescent="0.25">
      <c r="A30" s="25" t="s">
        <v>59</v>
      </c>
      <c r="B30" s="87">
        <f>B31</f>
        <v>1053.75</v>
      </c>
      <c r="C30" s="87">
        <f t="shared" ref="C30:F30" si="7">C31</f>
        <v>3915.33</v>
      </c>
      <c r="D30" s="87">
        <f t="shared" si="7"/>
        <v>2810</v>
      </c>
      <c r="E30" s="87">
        <f t="shared" si="7"/>
        <v>2810</v>
      </c>
      <c r="F30" s="87">
        <f t="shared" si="7"/>
        <v>2810</v>
      </c>
    </row>
    <row r="31" spans="1:6" x14ac:dyDescent="0.25">
      <c r="A31" s="13" t="s">
        <v>60</v>
      </c>
      <c r="B31" s="8">
        <v>1053.75</v>
      </c>
      <c r="C31" s="9">
        <v>3915.33</v>
      </c>
      <c r="D31" s="9">
        <v>2810</v>
      </c>
      <c r="E31" s="9">
        <v>2810</v>
      </c>
      <c r="F31" s="9">
        <v>2810</v>
      </c>
    </row>
    <row r="32" spans="1:6" ht="25.5" x14ac:dyDescent="0.25">
      <c r="A32" s="11" t="s">
        <v>55</v>
      </c>
      <c r="B32" s="87">
        <f>B33</f>
        <v>14981.88</v>
      </c>
      <c r="C32" s="87">
        <f t="shared" ref="C32:F32" si="8">C33</f>
        <v>19244.810000000001</v>
      </c>
      <c r="D32" s="87">
        <f t="shared" si="8"/>
        <v>2880</v>
      </c>
      <c r="E32" s="87">
        <f t="shared" si="8"/>
        <v>2880</v>
      </c>
      <c r="F32" s="87">
        <f t="shared" si="8"/>
        <v>2880</v>
      </c>
    </row>
    <row r="33" spans="1:6" ht="25.5" x14ac:dyDescent="0.25">
      <c r="A33" s="18" t="s">
        <v>56</v>
      </c>
      <c r="B33" s="69">
        <v>14981.88</v>
      </c>
      <c r="C33" s="69">
        <v>19244.810000000001</v>
      </c>
      <c r="D33" s="69">
        <v>2880</v>
      </c>
      <c r="E33" s="69">
        <v>2880</v>
      </c>
      <c r="F33" s="69">
        <v>2880</v>
      </c>
    </row>
    <row r="34" spans="1:6" x14ac:dyDescent="0.25">
      <c r="A34" s="42" t="s">
        <v>54</v>
      </c>
      <c r="B34" s="88">
        <f>SUM(B35:B37)</f>
        <v>954491.9</v>
      </c>
      <c r="C34" s="88">
        <f t="shared" ref="C34:F34" si="9">SUM(C35:C37)</f>
        <v>1030697.76</v>
      </c>
      <c r="D34" s="88">
        <f t="shared" si="9"/>
        <v>1228975</v>
      </c>
      <c r="E34" s="88">
        <f t="shared" si="9"/>
        <v>1228975</v>
      </c>
      <c r="F34" s="88">
        <f t="shared" si="9"/>
        <v>1228975</v>
      </c>
    </row>
    <row r="35" spans="1:6" x14ac:dyDescent="0.25">
      <c r="A35" s="89" t="s">
        <v>86</v>
      </c>
      <c r="B35" s="91">
        <v>33268.26</v>
      </c>
      <c r="C35" s="69">
        <v>52625</v>
      </c>
      <c r="D35" s="69">
        <v>39500</v>
      </c>
      <c r="E35" s="69">
        <v>39500</v>
      </c>
      <c r="F35" s="69">
        <v>39500</v>
      </c>
    </row>
    <row r="36" spans="1:6" x14ac:dyDescent="0.25">
      <c r="A36" s="13" t="s">
        <v>82</v>
      </c>
      <c r="B36" s="69">
        <v>66781</v>
      </c>
      <c r="C36" s="69">
        <v>60749.91</v>
      </c>
      <c r="D36" s="69">
        <v>61425</v>
      </c>
      <c r="E36" s="69">
        <v>61425</v>
      </c>
      <c r="F36" s="69">
        <v>61425</v>
      </c>
    </row>
    <row r="37" spans="1:6" x14ac:dyDescent="0.25">
      <c r="A37" s="90" t="s">
        <v>83</v>
      </c>
      <c r="B37" s="69">
        <v>854442.64</v>
      </c>
      <c r="C37" s="69">
        <v>917322.85</v>
      </c>
      <c r="D37" s="69">
        <v>1128050</v>
      </c>
      <c r="E37" s="69">
        <v>1128050</v>
      </c>
      <c r="F37" s="69">
        <v>1128050</v>
      </c>
    </row>
    <row r="38" spans="1:6" x14ac:dyDescent="0.25">
      <c r="A38" s="74" t="s">
        <v>84</v>
      </c>
      <c r="B38" s="88">
        <f>B39</f>
        <v>955.6</v>
      </c>
      <c r="C38" s="88">
        <f t="shared" ref="C38:F38" si="10">C39</f>
        <v>929.06</v>
      </c>
      <c r="D38" s="88">
        <f t="shared" si="10"/>
        <v>1000</v>
      </c>
      <c r="E38" s="88">
        <f t="shared" si="10"/>
        <v>1000</v>
      </c>
      <c r="F38" s="88">
        <f t="shared" si="10"/>
        <v>1000</v>
      </c>
    </row>
    <row r="39" spans="1:6" x14ac:dyDescent="0.25">
      <c r="A39" s="90" t="s">
        <v>85</v>
      </c>
      <c r="B39" s="69">
        <v>955.6</v>
      </c>
      <c r="C39" s="69">
        <v>929.06</v>
      </c>
      <c r="D39" s="69">
        <v>1000</v>
      </c>
      <c r="E39" s="69">
        <v>1000</v>
      </c>
      <c r="F39" s="69">
        <v>1000</v>
      </c>
    </row>
  </sheetData>
  <mergeCells count="5">
    <mergeCell ref="A1:F1"/>
    <mergeCell ref="A3:F3"/>
    <mergeCell ref="A5:F5"/>
    <mergeCell ref="A7:F7"/>
    <mergeCell ref="A24:F24"/>
  </mergeCells>
  <pageMargins left="0.7" right="0.7" top="0.75" bottom="0.75" header="0.3" footer="0.3"/>
  <pageSetup paperSize="9" scale="72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3"/>
  <sheetViews>
    <sheetView workbookViewId="0">
      <selection activeCell="F13" sqref="F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06" t="s">
        <v>32</v>
      </c>
      <c r="B1" s="106"/>
      <c r="C1" s="106"/>
      <c r="D1" s="106"/>
      <c r="E1" s="106"/>
      <c r="F1" s="10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06" t="s">
        <v>19</v>
      </c>
      <c r="B3" s="106"/>
      <c r="C3" s="106"/>
      <c r="D3" s="106"/>
      <c r="E3" s="119"/>
      <c r="F3" s="11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6" t="s">
        <v>4</v>
      </c>
      <c r="B5" s="107"/>
      <c r="C5" s="107"/>
      <c r="D5" s="107"/>
      <c r="E5" s="107"/>
      <c r="F5" s="107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06" t="s">
        <v>14</v>
      </c>
      <c r="B7" s="125"/>
      <c r="C7" s="125"/>
      <c r="D7" s="125"/>
      <c r="E7" s="125"/>
      <c r="F7" s="125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53</v>
      </c>
      <c r="B9" s="19" t="s">
        <v>35</v>
      </c>
      <c r="C9" s="20" t="s">
        <v>36</v>
      </c>
      <c r="D9" s="20" t="s">
        <v>33</v>
      </c>
      <c r="E9" s="20" t="s">
        <v>27</v>
      </c>
      <c r="F9" s="20" t="s">
        <v>34</v>
      </c>
    </row>
    <row r="10" spans="1:6" ht="15.75" customHeight="1" x14ac:dyDescent="0.25">
      <c r="A10" s="11" t="s">
        <v>15</v>
      </c>
      <c r="B10" s="87">
        <f>B11</f>
        <v>971482.91</v>
      </c>
      <c r="C10" s="87">
        <f>C11</f>
        <v>1054787.01</v>
      </c>
      <c r="D10" s="87">
        <f>D11</f>
        <v>1235665</v>
      </c>
      <c r="E10" s="87">
        <f t="shared" ref="E10:F10" si="0">E11</f>
        <v>1235665</v>
      </c>
      <c r="F10" s="87">
        <f t="shared" si="0"/>
        <v>1235665</v>
      </c>
    </row>
    <row r="11" spans="1:6" ht="15.75" customHeight="1" x14ac:dyDescent="0.25">
      <c r="A11" s="11" t="s">
        <v>125</v>
      </c>
      <c r="B11" s="8">
        <f>SUM(B12:B13)</f>
        <v>971482.91</v>
      </c>
      <c r="C11" s="8">
        <f>SUM(C12:C13)</f>
        <v>1054787.01</v>
      </c>
      <c r="D11" s="8">
        <f>SUM(D12:D13)</f>
        <v>1235665</v>
      </c>
      <c r="E11" s="8">
        <f t="shared" ref="E11:F11" si="1">SUM(E12:E13)</f>
        <v>1235665</v>
      </c>
      <c r="F11" s="8">
        <f t="shared" si="1"/>
        <v>1235665</v>
      </c>
    </row>
    <row r="12" spans="1:6" x14ac:dyDescent="0.25">
      <c r="A12" s="18" t="s">
        <v>126</v>
      </c>
      <c r="B12" s="8">
        <v>948306</v>
      </c>
      <c r="C12" s="9">
        <v>1025387</v>
      </c>
      <c r="D12" s="9">
        <v>1195465</v>
      </c>
      <c r="E12" s="9">
        <v>1195465</v>
      </c>
      <c r="F12" s="9">
        <v>1195465</v>
      </c>
    </row>
    <row r="13" spans="1:6" x14ac:dyDescent="0.25">
      <c r="A13" s="17" t="s">
        <v>127</v>
      </c>
      <c r="B13" s="8">
        <v>23176.91</v>
      </c>
      <c r="C13" s="9">
        <v>29400.01</v>
      </c>
      <c r="D13" s="9">
        <v>40200</v>
      </c>
      <c r="E13" s="9">
        <v>40200</v>
      </c>
      <c r="F13" s="9">
        <v>40200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6" t="s">
        <v>32</v>
      </c>
      <c r="B1" s="106"/>
      <c r="C1" s="106"/>
      <c r="D1" s="106"/>
      <c r="E1" s="106"/>
      <c r="F1" s="106"/>
      <c r="G1" s="106"/>
      <c r="H1" s="10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6" t="s">
        <v>19</v>
      </c>
      <c r="B3" s="106"/>
      <c r="C3" s="106"/>
      <c r="D3" s="106"/>
      <c r="E3" s="106"/>
      <c r="F3" s="106"/>
      <c r="G3" s="106"/>
      <c r="H3" s="10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6" t="s">
        <v>61</v>
      </c>
      <c r="B5" s="106"/>
      <c r="C5" s="106"/>
      <c r="D5" s="106"/>
      <c r="E5" s="106"/>
      <c r="F5" s="106"/>
      <c r="G5" s="106"/>
      <c r="H5" s="10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31</v>
      </c>
      <c r="D7" s="19" t="s">
        <v>35</v>
      </c>
      <c r="E7" s="20" t="s">
        <v>36</v>
      </c>
      <c r="F7" s="20" t="s">
        <v>33</v>
      </c>
      <c r="G7" s="20" t="s">
        <v>27</v>
      </c>
      <c r="H7" s="20" t="s">
        <v>34</v>
      </c>
    </row>
    <row r="8" spans="1:8" x14ac:dyDescent="0.25">
      <c r="A8" s="40"/>
      <c r="B8" s="41"/>
      <c r="C8" s="39" t="s">
        <v>63</v>
      </c>
      <c r="D8" s="41"/>
      <c r="E8" s="40"/>
      <c r="F8" s="40"/>
      <c r="G8" s="40"/>
      <c r="H8" s="40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23</v>
      </c>
      <c r="D10" s="8"/>
      <c r="E10" s="9"/>
      <c r="F10" s="9"/>
      <c r="G10" s="9"/>
      <c r="H10" s="9"/>
    </row>
    <row r="11" spans="1:8" x14ac:dyDescent="0.25">
      <c r="A11" s="11"/>
      <c r="B11" s="16"/>
      <c r="C11" s="43"/>
      <c r="D11" s="8"/>
      <c r="E11" s="9"/>
      <c r="F11" s="9"/>
      <c r="G11" s="9"/>
      <c r="H11" s="9"/>
    </row>
    <row r="12" spans="1:8" x14ac:dyDescent="0.25">
      <c r="A12" s="11"/>
      <c r="B12" s="16"/>
      <c r="C12" s="39" t="s">
        <v>66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5" t="s">
        <v>17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6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6" t="s">
        <v>32</v>
      </c>
      <c r="B1" s="106"/>
      <c r="C1" s="106"/>
      <c r="D1" s="106"/>
      <c r="E1" s="106"/>
      <c r="F1" s="106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106" t="s">
        <v>19</v>
      </c>
      <c r="B3" s="106"/>
      <c r="C3" s="106"/>
      <c r="D3" s="106"/>
      <c r="E3" s="106"/>
      <c r="F3" s="106"/>
    </row>
    <row r="4" spans="1:6" ht="18" x14ac:dyDescent="0.25">
      <c r="A4" s="24"/>
      <c r="B4" s="24"/>
      <c r="C4" s="24"/>
      <c r="D4" s="24"/>
      <c r="E4" s="5"/>
      <c r="F4" s="5"/>
    </row>
    <row r="5" spans="1:6" ht="18" customHeight="1" x14ac:dyDescent="0.25">
      <c r="A5" s="106" t="s">
        <v>62</v>
      </c>
      <c r="B5" s="106"/>
      <c r="C5" s="106"/>
      <c r="D5" s="106"/>
      <c r="E5" s="106"/>
      <c r="F5" s="106"/>
    </row>
    <row r="6" spans="1:6" ht="18" x14ac:dyDescent="0.25">
      <c r="A6" s="24"/>
      <c r="B6" s="24"/>
      <c r="C6" s="24"/>
      <c r="D6" s="24"/>
      <c r="E6" s="5"/>
      <c r="F6" s="5"/>
    </row>
    <row r="7" spans="1:6" ht="25.5" x14ac:dyDescent="0.25">
      <c r="A7" s="19" t="s">
        <v>53</v>
      </c>
      <c r="B7" s="19" t="s">
        <v>35</v>
      </c>
      <c r="C7" s="20" t="s">
        <v>36</v>
      </c>
      <c r="D7" s="20" t="s">
        <v>33</v>
      </c>
      <c r="E7" s="20" t="s">
        <v>27</v>
      </c>
      <c r="F7" s="20" t="s">
        <v>34</v>
      </c>
    </row>
    <row r="8" spans="1:6" x14ac:dyDescent="0.25">
      <c r="A8" s="11" t="s">
        <v>63</v>
      </c>
      <c r="B8" s="8"/>
      <c r="C8" s="9"/>
      <c r="D8" s="9"/>
      <c r="E8" s="9"/>
      <c r="F8" s="9"/>
    </row>
    <row r="9" spans="1:6" ht="25.5" x14ac:dyDescent="0.25">
      <c r="A9" s="11" t="s">
        <v>64</v>
      </c>
      <c r="B9" s="8"/>
      <c r="C9" s="9"/>
      <c r="D9" s="9"/>
      <c r="E9" s="9"/>
      <c r="F9" s="9"/>
    </row>
    <row r="10" spans="1:6" ht="25.5" x14ac:dyDescent="0.25">
      <c r="A10" s="18" t="s">
        <v>65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66</v>
      </c>
      <c r="B12" s="8"/>
      <c r="C12" s="9"/>
      <c r="D12" s="9"/>
      <c r="E12" s="9"/>
      <c r="F12" s="9"/>
    </row>
    <row r="13" spans="1:6" x14ac:dyDescent="0.25">
      <c r="A13" s="25" t="s">
        <v>57</v>
      </c>
      <c r="B13" s="8"/>
      <c r="C13" s="9"/>
      <c r="D13" s="9"/>
      <c r="E13" s="9"/>
      <c r="F13" s="9"/>
    </row>
    <row r="14" spans="1:6" x14ac:dyDescent="0.25">
      <c r="A14" s="13" t="s">
        <v>58</v>
      </c>
      <c r="B14" s="8"/>
      <c r="C14" s="9"/>
      <c r="D14" s="9"/>
      <c r="E14" s="9"/>
      <c r="F14" s="10"/>
    </row>
    <row r="15" spans="1:6" x14ac:dyDescent="0.25">
      <c r="A15" s="25" t="s">
        <v>59</v>
      </c>
      <c r="B15" s="8"/>
      <c r="C15" s="9"/>
      <c r="D15" s="9"/>
      <c r="E15" s="9"/>
      <c r="F15" s="10"/>
    </row>
    <row r="16" spans="1:6" x14ac:dyDescent="0.25">
      <c r="A16" s="13" t="s">
        <v>60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71"/>
  <sheetViews>
    <sheetView tabSelected="1" workbookViewId="0">
      <selection activeCell="G6" sqref="G6:I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1.140625" customWidth="1"/>
    <col min="5" max="9" width="25.28515625" customWidth="1"/>
  </cols>
  <sheetData>
    <row r="1" spans="1:9" ht="42" customHeight="1" x14ac:dyDescent="0.25">
      <c r="A1" s="106" t="s">
        <v>32</v>
      </c>
      <c r="B1" s="106"/>
      <c r="C1" s="106"/>
      <c r="D1" s="106"/>
      <c r="E1" s="106"/>
      <c r="F1" s="106"/>
      <c r="G1" s="106"/>
      <c r="H1" s="106"/>
      <c r="I1" s="106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06" t="s">
        <v>18</v>
      </c>
      <c r="B3" s="107"/>
      <c r="C3" s="107"/>
      <c r="D3" s="107"/>
      <c r="E3" s="107"/>
      <c r="F3" s="107"/>
      <c r="G3" s="107"/>
      <c r="H3" s="107"/>
      <c r="I3" s="107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44" t="s">
        <v>20</v>
      </c>
      <c r="B5" s="145"/>
      <c r="C5" s="146"/>
      <c r="D5" s="19" t="s">
        <v>21</v>
      </c>
      <c r="E5" s="19" t="s">
        <v>35</v>
      </c>
      <c r="F5" s="20" t="s">
        <v>36</v>
      </c>
      <c r="G5" s="20" t="s">
        <v>33</v>
      </c>
      <c r="H5" s="20" t="s">
        <v>27</v>
      </c>
      <c r="I5" s="20" t="s">
        <v>34</v>
      </c>
    </row>
    <row r="6" spans="1:9" x14ac:dyDescent="0.25">
      <c r="A6" s="78"/>
      <c r="B6" s="79"/>
      <c r="C6" s="80"/>
      <c r="D6" s="19"/>
      <c r="E6" s="99">
        <f>E7+E47</f>
        <v>971482.86</v>
      </c>
      <c r="F6" s="99">
        <f>F7+F47</f>
        <v>1054786.54</v>
      </c>
      <c r="G6" s="99">
        <f>G7+G47+G70+G71</f>
        <v>1235962.5899999999</v>
      </c>
      <c r="H6" s="99">
        <f>H7+H47+H70+H71</f>
        <v>1235962.7</v>
      </c>
      <c r="I6" s="99">
        <f>I7+I47+I70+I71</f>
        <v>1235962.7</v>
      </c>
    </row>
    <row r="7" spans="1:9" x14ac:dyDescent="0.25">
      <c r="A7" s="132" t="s">
        <v>87</v>
      </c>
      <c r="B7" s="133"/>
      <c r="C7" s="134"/>
      <c r="D7" s="28" t="s">
        <v>88</v>
      </c>
      <c r="E7" s="87">
        <f>E14+E8+E34+E38</f>
        <v>944247.86</v>
      </c>
      <c r="F7" s="87">
        <f>F14+F8+F34+F38</f>
        <v>1011452.56</v>
      </c>
      <c r="G7" s="87">
        <f>G14+G8+G34+G38</f>
        <v>1196164.8899999999</v>
      </c>
      <c r="H7" s="87">
        <f t="shared" ref="H7:I7" si="0">H14+H8+H34+H38</f>
        <v>1196165</v>
      </c>
      <c r="I7" s="87">
        <f t="shared" si="0"/>
        <v>1196165</v>
      </c>
    </row>
    <row r="8" spans="1:9" x14ac:dyDescent="0.25">
      <c r="A8" s="132" t="s">
        <v>89</v>
      </c>
      <c r="B8" s="133"/>
      <c r="C8" s="134"/>
      <c r="D8" s="28" t="s">
        <v>90</v>
      </c>
      <c r="E8" s="87">
        <f t="shared" ref="E8:G9" si="1">E9</f>
        <v>66781</v>
      </c>
      <c r="F8" s="87">
        <f t="shared" si="1"/>
        <v>60749.909999999996</v>
      </c>
      <c r="G8" s="87">
        <f t="shared" si="1"/>
        <v>61424.89</v>
      </c>
      <c r="H8" s="87">
        <f t="shared" ref="H8:I8" si="2">H9</f>
        <v>61425</v>
      </c>
      <c r="I8" s="87">
        <f t="shared" si="2"/>
        <v>61425</v>
      </c>
    </row>
    <row r="9" spans="1:9" ht="18.75" customHeight="1" x14ac:dyDescent="0.25">
      <c r="A9" s="135" t="s">
        <v>91</v>
      </c>
      <c r="B9" s="136"/>
      <c r="C9" s="137"/>
      <c r="D9" s="38" t="s">
        <v>92</v>
      </c>
      <c r="E9" s="87">
        <f t="shared" si="1"/>
        <v>66781</v>
      </c>
      <c r="F9" s="87">
        <f t="shared" si="1"/>
        <v>60749.909999999996</v>
      </c>
      <c r="G9" s="87">
        <f t="shared" si="1"/>
        <v>61424.89</v>
      </c>
      <c r="H9" s="87">
        <f t="shared" ref="H9:I9" si="3">H10</f>
        <v>61425</v>
      </c>
      <c r="I9" s="87">
        <f t="shared" si="3"/>
        <v>61425</v>
      </c>
    </row>
    <row r="10" spans="1:9" x14ac:dyDescent="0.25">
      <c r="A10" s="138">
        <v>3</v>
      </c>
      <c r="B10" s="139"/>
      <c r="C10" s="140"/>
      <c r="D10" s="27" t="s">
        <v>10</v>
      </c>
      <c r="E10" s="65">
        <f>SUM(E11:E13)</f>
        <v>66781</v>
      </c>
      <c r="F10" s="65">
        <f>SUM(F11:F13)</f>
        <v>60749.909999999996</v>
      </c>
      <c r="G10" s="65">
        <f>SUM(G11:G13)</f>
        <v>61424.89</v>
      </c>
      <c r="H10" s="65">
        <f t="shared" ref="H10:I10" si="4">SUM(H11:H13)</f>
        <v>61425</v>
      </c>
      <c r="I10" s="65">
        <f t="shared" si="4"/>
        <v>61425</v>
      </c>
    </row>
    <row r="11" spans="1:9" x14ac:dyDescent="0.25">
      <c r="A11" s="147">
        <v>31</v>
      </c>
      <c r="B11" s="148"/>
      <c r="C11" s="149"/>
      <c r="D11" s="27" t="s">
        <v>11</v>
      </c>
      <c r="E11" s="8">
        <v>530.89</v>
      </c>
      <c r="F11" s="9">
        <v>530.89</v>
      </c>
      <c r="G11" s="9">
        <v>530.89</v>
      </c>
      <c r="H11" s="9">
        <v>531</v>
      </c>
      <c r="I11" s="10">
        <v>531</v>
      </c>
    </row>
    <row r="12" spans="1:9" x14ac:dyDescent="0.25">
      <c r="A12" s="147">
        <v>32</v>
      </c>
      <c r="B12" s="148"/>
      <c r="C12" s="149"/>
      <c r="D12" s="27" t="s">
        <v>22</v>
      </c>
      <c r="E12" s="8">
        <v>66250.11</v>
      </c>
      <c r="F12" s="9">
        <v>60179.199999999997</v>
      </c>
      <c r="G12" s="9">
        <v>60894</v>
      </c>
      <c r="H12" s="9">
        <v>60894</v>
      </c>
      <c r="I12" s="10">
        <v>60894</v>
      </c>
    </row>
    <row r="13" spans="1:9" x14ac:dyDescent="0.25">
      <c r="A13" s="83">
        <v>34</v>
      </c>
      <c r="B13" s="84"/>
      <c r="C13" s="85"/>
      <c r="D13" s="82" t="s">
        <v>119</v>
      </c>
      <c r="E13" s="8">
        <v>0</v>
      </c>
      <c r="F13" s="9">
        <v>39.82</v>
      </c>
      <c r="G13" s="9">
        <v>0</v>
      </c>
      <c r="H13" s="9">
        <v>0</v>
      </c>
      <c r="I13" s="10">
        <v>0</v>
      </c>
    </row>
    <row r="14" spans="1:9" ht="27" customHeight="1" x14ac:dyDescent="0.25">
      <c r="A14" s="132" t="s">
        <v>93</v>
      </c>
      <c r="B14" s="133"/>
      <c r="C14" s="134"/>
      <c r="D14" s="77" t="s">
        <v>94</v>
      </c>
      <c r="E14" s="87">
        <f>E15+E20+E23+E31</f>
        <v>871433.87</v>
      </c>
      <c r="F14" s="87">
        <f>F15+F20+F23+F31</f>
        <v>941412.05</v>
      </c>
      <c r="G14" s="87">
        <f>G15+G20+G23+G31</f>
        <v>1097740</v>
      </c>
      <c r="H14" s="87">
        <f t="shared" ref="H14:I14" si="5">H15+H20+H23+H31</f>
        <v>1097740</v>
      </c>
      <c r="I14" s="87">
        <f t="shared" si="5"/>
        <v>1097740</v>
      </c>
    </row>
    <row r="15" spans="1:9" ht="15" customHeight="1" x14ac:dyDescent="0.25">
      <c r="A15" s="135" t="s">
        <v>95</v>
      </c>
      <c r="B15" s="136"/>
      <c r="C15" s="137"/>
      <c r="D15" s="38" t="s">
        <v>96</v>
      </c>
      <c r="E15" s="87">
        <f>E16+E18</f>
        <v>1053.76</v>
      </c>
      <c r="F15" s="87">
        <f>F16+F18</f>
        <v>3915.33</v>
      </c>
      <c r="G15" s="87">
        <f>G16+G18</f>
        <v>2810</v>
      </c>
      <c r="H15" s="87">
        <f t="shared" ref="H15:I15" si="6">H16+H18</f>
        <v>2810</v>
      </c>
      <c r="I15" s="87">
        <f t="shared" si="6"/>
        <v>2810</v>
      </c>
    </row>
    <row r="16" spans="1:9" x14ac:dyDescent="0.25">
      <c r="A16" s="138">
        <v>3</v>
      </c>
      <c r="B16" s="139"/>
      <c r="C16" s="140"/>
      <c r="D16" s="27" t="s">
        <v>10</v>
      </c>
      <c r="E16" s="65">
        <f>E17</f>
        <v>1017.92</v>
      </c>
      <c r="F16" s="65">
        <f>F17</f>
        <v>3649.88</v>
      </c>
      <c r="G16" s="65">
        <f>G17</f>
        <v>2540</v>
      </c>
      <c r="H16" s="65">
        <f t="shared" ref="H16:I16" si="7">H17</f>
        <v>2540</v>
      </c>
      <c r="I16" s="65">
        <f t="shared" si="7"/>
        <v>2540</v>
      </c>
    </row>
    <row r="17" spans="1:9" x14ac:dyDescent="0.25">
      <c r="A17" s="147">
        <v>32</v>
      </c>
      <c r="B17" s="148"/>
      <c r="C17" s="149"/>
      <c r="D17" s="27" t="s">
        <v>22</v>
      </c>
      <c r="E17" s="8">
        <v>1017.92</v>
      </c>
      <c r="F17" s="9">
        <v>3649.88</v>
      </c>
      <c r="G17" s="9">
        <v>2540</v>
      </c>
      <c r="H17" s="9">
        <v>2540</v>
      </c>
      <c r="I17" s="10">
        <v>2540</v>
      </c>
    </row>
    <row r="18" spans="1:9" ht="25.5" x14ac:dyDescent="0.25">
      <c r="A18" s="138">
        <v>4</v>
      </c>
      <c r="B18" s="139"/>
      <c r="C18" s="140"/>
      <c r="D18" s="27" t="s">
        <v>12</v>
      </c>
      <c r="E18" s="65">
        <f>E19</f>
        <v>35.840000000000003</v>
      </c>
      <c r="F18" s="65">
        <f>F19</f>
        <v>265.45</v>
      </c>
      <c r="G18" s="65">
        <f>G19</f>
        <v>270</v>
      </c>
      <c r="H18" s="65">
        <f t="shared" ref="H18:I18" si="8">H19</f>
        <v>270</v>
      </c>
      <c r="I18" s="65">
        <f t="shared" si="8"/>
        <v>270</v>
      </c>
    </row>
    <row r="19" spans="1:9" x14ac:dyDescent="0.25">
      <c r="A19" s="147">
        <v>42</v>
      </c>
      <c r="B19" s="148"/>
      <c r="C19" s="149"/>
      <c r="D19" s="27" t="s">
        <v>79</v>
      </c>
      <c r="E19" s="8">
        <v>35.840000000000003</v>
      </c>
      <c r="F19" s="9">
        <v>265.45</v>
      </c>
      <c r="G19" s="9">
        <v>270</v>
      </c>
      <c r="H19" s="9">
        <v>270</v>
      </c>
      <c r="I19" s="10">
        <v>270</v>
      </c>
    </row>
    <row r="20" spans="1:9" ht="25.5" x14ac:dyDescent="0.25">
      <c r="A20" s="127" t="s">
        <v>97</v>
      </c>
      <c r="B20" s="127"/>
      <c r="C20" s="127"/>
      <c r="D20" s="93" t="s">
        <v>98</v>
      </c>
      <c r="E20" s="88">
        <f t="shared" ref="E20:G21" si="9">E21</f>
        <v>14981.88</v>
      </c>
      <c r="F20" s="88">
        <f t="shared" si="9"/>
        <v>19244.810000000001</v>
      </c>
      <c r="G20" s="88">
        <f t="shared" si="9"/>
        <v>2880</v>
      </c>
      <c r="H20" s="88">
        <f t="shared" ref="H20:I20" si="10">H21</f>
        <v>2880</v>
      </c>
      <c r="I20" s="88">
        <f t="shared" si="10"/>
        <v>2880</v>
      </c>
    </row>
    <row r="21" spans="1:9" x14ac:dyDescent="0.25">
      <c r="A21" s="128">
        <v>3</v>
      </c>
      <c r="B21" s="128"/>
      <c r="C21" s="128"/>
      <c r="D21" s="82" t="s">
        <v>10</v>
      </c>
      <c r="E21" s="69">
        <f t="shared" si="9"/>
        <v>14981.88</v>
      </c>
      <c r="F21" s="69">
        <f t="shared" si="9"/>
        <v>19244.810000000001</v>
      </c>
      <c r="G21" s="69">
        <f t="shared" si="9"/>
        <v>2880</v>
      </c>
      <c r="H21" s="69">
        <f t="shared" ref="H21:I21" si="11">H22</f>
        <v>2880</v>
      </c>
      <c r="I21" s="69">
        <f t="shared" si="11"/>
        <v>2880</v>
      </c>
    </row>
    <row r="22" spans="1:9" x14ac:dyDescent="0.25">
      <c r="A22" s="143">
        <v>32</v>
      </c>
      <c r="B22" s="143"/>
      <c r="C22" s="143"/>
      <c r="D22" s="82" t="s">
        <v>22</v>
      </c>
      <c r="E22" s="69">
        <v>14981.88</v>
      </c>
      <c r="F22" s="69">
        <v>19244.810000000001</v>
      </c>
      <c r="G22" s="69">
        <v>2880</v>
      </c>
      <c r="H22" s="69">
        <v>2880</v>
      </c>
      <c r="I22" s="69">
        <v>2880</v>
      </c>
    </row>
    <row r="23" spans="1:9" x14ac:dyDescent="0.25">
      <c r="A23" s="127" t="s">
        <v>99</v>
      </c>
      <c r="B23" s="127"/>
      <c r="C23" s="127"/>
      <c r="D23" s="93" t="s">
        <v>100</v>
      </c>
      <c r="E23" s="88">
        <f>E24+E29</f>
        <v>854442.63</v>
      </c>
      <c r="F23" s="88">
        <f>F24+F29</f>
        <v>917322.85</v>
      </c>
      <c r="G23" s="88">
        <f>G24+G29</f>
        <v>1091050</v>
      </c>
      <c r="H23" s="88">
        <f t="shared" ref="H23:I23" si="12">H24+H29</f>
        <v>1091050</v>
      </c>
      <c r="I23" s="88">
        <f t="shared" si="12"/>
        <v>1091050</v>
      </c>
    </row>
    <row r="24" spans="1:9" x14ac:dyDescent="0.25">
      <c r="A24" s="128">
        <v>3</v>
      </c>
      <c r="B24" s="128"/>
      <c r="C24" s="128"/>
      <c r="D24" s="82" t="s">
        <v>10</v>
      </c>
      <c r="E24" s="75">
        <f>SUM(E25:E28)</f>
        <v>843755.25</v>
      </c>
      <c r="F24" s="75">
        <f>SUM(F25:F28)</f>
        <v>904050.57</v>
      </c>
      <c r="G24" s="75">
        <f>SUM(G25:G28)</f>
        <v>1080780</v>
      </c>
      <c r="H24" s="75">
        <f t="shared" ref="H24:I24" si="13">SUM(H25:H28)</f>
        <v>1080780</v>
      </c>
      <c r="I24" s="75">
        <f t="shared" si="13"/>
        <v>1080780</v>
      </c>
    </row>
    <row r="25" spans="1:9" x14ac:dyDescent="0.25">
      <c r="A25" s="128">
        <v>31</v>
      </c>
      <c r="B25" s="128"/>
      <c r="C25" s="128"/>
      <c r="D25" s="82" t="s">
        <v>11</v>
      </c>
      <c r="E25" s="69">
        <v>780529.5</v>
      </c>
      <c r="F25" s="69">
        <v>834257.61</v>
      </c>
      <c r="G25" s="69">
        <v>1009500</v>
      </c>
      <c r="H25" s="69">
        <v>1009500</v>
      </c>
      <c r="I25" s="69">
        <v>1009500</v>
      </c>
    </row>
    <row r="26" spans="1:9" x14ac:dyDescent="0.25">
      <c r="A26" s="127">
        <v>32</v>
      </c>
      <c r="B26" s="127"/>
      <c r="C26" s="127"/>
      <c r="D26" s="82" t="s">
        <v>22</v>
      </c>
      <c r="E26" s="69">
        <v>61863.68</v>
      </c>
      <c r="F26" s="69">
        <v>69792.960000000006</v>
      </c>
      <c r="G26" s="69">
        <v>69630</v>
      </c>
      <c r="H26" s="69">
        <v>69630</v>
      </c>
      <c r="I26" s="69">
        <v>69630</v>
      </c>
    </row>
    <row r="27" spans="1:9" x14ac:dyDescent="0.25">
      <c r="A27" s="128">
        <v>34</v>
      </c>
      <c r="B27" s="128"/>
      <c r="C27" s="128"/>
      <c r="D27" s="68" t="s">
        <v>78</v>
      </c>
      <c r="E27" s="69">
        <v>1362.07</v>
      </c>
      <c r="F27" s="69">
        <v>0</v>
      </c>
      <c r="G27" s="69">
        <v>1000</v>
      </c>
      <c r="H27" s="69">
        <v>1000</v>
      </c>
      <c r="I27" s="69">
        <v>1000</v>
      </c>
    </row>
    <row r="28" spans="1:9" x14ac:dyDescent="0.25">
      <c r="A28" s="129">
        <v>38</v>
      </c>
      <c r="B28" s="130"/>
      <c r="C28" s="131"/>
      <c r="D28" s="100" t="s">
        <v>81</v>
      </c>
      <c r="E28" s="69">
        <v>0</v>
      </c>
      <c r="F28" s="69">
        <v>0</v>
      </c>
      <c r="G28" s="69">
        <v>650</v>
      </c>
      <c r="H28" s="69">
        <v>650</v>
      </c>
      <c r="I28" s="69">
        <v>650</v>
      </c>
    </row>
    <row r="29" spans="1:9" ht="25.5" x14ac:dyDescent="0.25">
      <c r="A29" s="128">
        <v>4</v>
      </c>
      <c r="B29" s="128"/>
      <c r="C29" s="128"/>
      <c r="D29" s="82" t="s">
        <v>12</v>
      </c>
      <c r="E29" s="75">
        <f>E30</f>
        <v>10687.38</v>
      </c>
      <c r="F29" s="75">
        <f>F30</f>
        <v>13272.28</v>
      </c>
      <c r="G29" s="75">
        <f>G30</f>
        <v>10270</v>
      </c>
      <c r="H29" s="75">
        <f t="shared" ref="H29:I29" si="14">H30</f>
        <v>10270</v>
      </c>
      <c r="I29" s="75">
        <f t="shared" si="14"/>
        <v>10270</v>
      </c>
    </row>
    <row r="30" spans="1:9" x14ac:dyDescent="0.25">
      <c r="A30" s="128">
        <v>42</v>
      </c>
      <c r="B30" s="128"/>
      <c r="C30" s="128"/>
      <c r="D30" s="68" t="s">
        <v>120</v>
      </c>
      <c r="E30" s="69">
        <v>10687.38</v>
      </c>
      <c r="F30" s="69">
        <v>13272.28</v>
      </c>
      <c r="G30" s="69">
        <v>10270</v>
      </c>
      <c r="H30" s="69">
        <v>10270</v>
      </c>
      <c r="I30" s="69">
        <v>10270</v>
      </c>
    </row>
    <row r="31" spans="1:9" x14ac:dyDescent="0.25">
      <c r="A31" s="127" t="s">
        <v>101</v>
      </c>
      <c r="B31" s="127"/>
      <c r="C31" s="127"/>
      <c r="D31" s="94" t="s">
        <v>102</v>
      </c>
      <c r="E31" s="88">
        <f t="shared" ref="E31:G32" si="15">E32</f>
        <v>955.6</v>
      </c>
      <c r="F31" s="88">
        <f t="shared" si="15"/>
        <v>929.06</v>
      </c>
      <c r="G31" s="88">
        <f t="shared" si="15"/>
        <v>1000</v>
      </c>
      <c r="H31" s="88">
        <f t="shared" ref="H31:I31" si="16">H32</f>
        <v>1000</v>
      </c>
      <c r="I31" s="88">
        <f t="shared" si="16"/>
        <v>1000</v>
      </c>
    </row>
    <row r="32" spans="1:9" x14ac:dyDescent="0.25">
      <c r="A32" s="128">
        <v>3</v>
      </c>
      <c r="B32" s="128"/>
      <c r="C32" s="128"/>
      <c r="D32" s="82" t="s">
        <v>10</v>
      </c>
      <c r="E32" s="69">
        <f t="shared" si="15"/>
        <v>955.6</v>
      </c>
      <c r="F32" s="69">
        <f t="shared" si="15"/>
        <v>929.06</v>
      </c>
      <c r="G32" s="69">
        <f t="shared" si="15"/>
        <v>1000</v>
      </c>
      <c r="H32" s="69">
        <f t="shared" ref="H32:I32" si="17">H33</f>
        <v>1000</v>
      </c>
      <c r="I32" s="69">
        <f t="shared" si="17"/>
        <v>1000</v>
      </c>
    </row>
    <row r="33" spans="1:9" x14ac:dyDescent="0.25">
      <c r="A33" s="128">
        <v>32</v>
      </c>
      <c r="B33" s="128"/>
      <c r="C33" s="128"/>
      <c r="D33" s="82" t="s">
        <v>22</v>
      </c>
      <c r="E33" s="69">
        <v>955.6</v>
      </c>
      <c r="F33" s="69">
        <v>929.06</v>
      </c>
      <c r="G33" s="69">
        <v>1000</v>
      </c>
      <c r="H33" s="69">
        <v>1000</v>
      </c>
      <c r="I33" s="69">
        <v>1000</v>
      </c>
    </row>
    <row r="34" spans="1:9" ht="25.5" x14ac:dyDescent="0.25">
      <c r="A34" s="132" t="s">
        <v>103</v>
      </c>
      <c r="B34" s="133"/>
      <c r="C34" s="134"/>
      <c r="D34" s="95" t="s">
        <v>104</v>
      </c>
      <c r="E34" s="88">
        <f t="shared" ref="E34:G36" si="18">E35</f>
        <v>6032.99</v>
      </c>
      <c r="F34" s="88">
        <f t="shared" si="18"/>
        <v>9290.6</v>
      </c>
      <c r="G34" s="88">
        <f t="shared" si="18"/>
        <v>0</v>
      </c>
      <c r="H34" s="88">
        <f t="shared" ref="H34:I34" si="19">H35</f>
        <v>0</v>
      </c>
      <c r="I34" s="88">
        <f t="shared" si="19"/>
        <v>0</v>
      </c>
    </row>
    <row r="35" spans="1:9" x14ac:dyDescent="0.25">
      <c r="A35" s="127" t="s">
        <v>105</v>
      </c>
      <c r="B35" s="127"/>
      <c r="C35" s="127"/>
      <c r="D35" s="94" t="s">
        <v>106</v>
      </c>
      <c r="E35" s="88">
        <f t="shared" si="18"/>
        <v>6032.99</v>
      </c>
      <c r="F35" s="88">
        <f t="shared" si="18"/>
        <v>9290.6</v>
      </c>
      <c r="G35" s="88">
        <f t="shared" si="18"/>
        <v>0</v>
      </c>
      <c r="H35" s="88">
        <f t="shared" ref="H35:I35" si="20">H36</f>
        <v>0</v>
      </c>
      <c r="I35" s="88">
        <f t="shared" si="20"/>
        <v>0</v>
      </c>
    </row>
    <row r="36" spans="1:9" x14ac:dyDescent="0.25">
      <c r="A36" s="128">
        <v>3</v>
      </c>
      <c r="B36" s="128"/>
      <c r="C36" s="128"/>
      <c r="D36" s="68" t="s">
        <v>10</v>
      </c>
      <c r="E36" s="69">
        <f t="shared" si="18"/>
        <v>6032.99</v>
      </c>
      <c r="F36" s="69">
        <f t="shared" si="18"/>
        <v>9290.6</v>
      </c>
      <c r="G36" s="69">
        <f t="shared" si="18"/>
        <v>0</v>
      </c>
      <c r="H36" s="69">
        <f t="shared" ref="H36:I36" si="21">H37</f>
        <v>0</v>
      </c>
      <c r="I36" s="69">
        <f t="shared" si="21"/>
        <v>0</v>
      </c>
    </row>
    <row r="37" spans="1:9" x14ac:dyDescent="0.25">
      <c r="A37" s="128">
        <v>32</v>
      </c>
      <c r="B37" s="128"/>
      <c r="C37" s="128"/>
      <c r="D37" s="68" t="s">
        <v>22</v>
      </c>
      <c r="E37" s="69">
        <v>6032.99</v>
      </c>
      <c r="F37" s="69">
        <v>9290.6</v>
      </c>
      <c r="G37" s="69">
        <v>0</v>
      </c>
      <c r="H37" s="69">
        <v>0</v>
      </c>
      <c r="I37" s="69">
        <v>0</v>
      </c>
    </row>
    <row r="38" spans="1:9" ht="26.25" x14ac:dyDescent="0.25">
      <c r="A38" s="132" t="s">
        <v>121</v>
      </c>
      <c r="B38" s="133"/>
      <c r="C38" s="134"/>
      <c r="D38" s="101" t="s">
        <v>122</v>
      </c>
      <c r="E38" s="88">
        <f t="shared" ref="E38:G40" si="22">E39</f>
        <v>0</v>
      </c>
      <c r="F38" s="88">
        <f t="shared" si="22"/>
        <v>0</v>
      </c>
      <c r="G38" s="88">
        <f t="shared" si="22"/>
        <v>37000</v>
      </c>
      <c r="H38" s="88">
        <f t="shared" ref="H38:I38" si="23">H39</f>
        <v>37000</v>
      </c>
      <c r="I38" s="88">
        <f t="shared" si="23"/>
        <v>37000</v>
      </c>
    </row>
    <row r="39" spans="1:9" x14ac:dyDescent="0.25">
      <c r="A39" s="127" t="s">
        <v>99</v>
      </c>
      <c r="B39" s="127"/>
      <c r="C39" s="127"/>
      <c r="D39" s="93" t="s">
        <v>100</v>
      </c>
      <c r="E39" s="75">
        <f t="shared" si="22"/>
        <v>0</v>
      </c>
      <c r="F39" s="75">
        <f t="shared" si="22"/>
        <v>0</v>
      </c>
      <c r="G39" s="75">
        <f t="shared" si="22"/>
        <v>37000</v>
      </c>
      <c r="H39" s="75">
        <f t="shared" ref="H39:I39" si="24">H40</f>
        <v>37000</v>
      </c>
      <c r="I39" s="75">
        <f t="shared" si="24"/>
        <v>37000</v>
      </c>
    </row>
    <row r="40" spans="1:9" x14ac:dyDescent="0.25">
      <c r="A40" s="128">
        <v>3</v>
      </c>
      <c r="B40" s="128"/>
      <c r="C40" s="128"/>
      <c r="D40" s="68" t="s">
        <v>10</v>
      </c>
      <c r="E40" s="69">
        <f t="shared" si="22"/>
        <v>0</v>
      </c>
      <c r="F40" s="69">
        <f t="shared" si="22"/>
        <v>0</v>
      </c>
      <c r="G40" s="69">
        <f t="shared" si="22"/>
        <v>37000</v>
      </c>
      <c r="H40" s="69">
        <f t="shared" ref="H40:I40" si="25">H41</f>
        <v>37000</v>
      </c>
      <c r="I40" s="69">
        <f t="shared" si="25"/>
        <v>37000</v>
      </c>
    </row>
    <row r="41" spans="1:9" x14ac:dyDescent="0.25">
      <c r="A41" s="128">
        <v>32</v>
      </c>
      <c r="B41" s="128"/>
      <c r="C41" s="128"/>
      <c r="D41" s="68" t="s">
        <v>22</v>
      </c>
      <c r="E41" s="69">
        <v>0</v>
      </c>
      <c r="F41" s="69">
        <v>0</v>
      </c>
      <c r="G41" s="69">
        <v>37000</v>
      </c>
      <c r="H41" s="69">
        <v>37000</v>
      </c>
      <c r="I41" s="69">
        <v>37000</v>
      </c>
    </row>
    <row r="42" spans="1:9" x14ac:dyDescent="0.25">
      <c r="A42" s="142" t="s">
        <v>107</v>
      </c>
      <c r="B42" s="142"/>
      <c r="C42" s="142"/>
      <c r="D42" s="73" t="s">
        <v>108</v>
      </c>
      <c r="E42" s="69"/>
      <c r="F42" s="69"/>
      <c r="G42" s="69"/>
      <c r="H42" s="69"/>
      <c r="I42" s="69"/>
    </row>
    <row r="43" spans="1:9" ht="25.5" x14ac:dyDescent="0.25">
      <c r="A43" s="135" t="s">
        <v>91</v>
      </c>
      <c r="B43" s="136"/>
      <c r="C43" s="137"/>
      <c r="D43" s="81" t="s">
        <v>92</v>
      </c>
      <c r="E43" s="88">
        <v>0</v>
      </c>
      <c r="F43" s="88">
        <v>0</v>
      </c>
      <c r="G43" s="88">
        <v>0</v>
      </c>
      <c r="H43" s="88">
        <v>0</v>
      </c>
      <c r="I43" s="88">
        <v>0</v>
      </c>
    </row>
    <row r="44" spans="1:9" x14ac:dyDescent="0.25">
      <c r="A44" s="128">
        <v>4</v>
      </c>
      <c r="B44" s="128"/>
      <c r="C44" s="128"/>
      <c r="D44" s="68"/>
      <c r="E44" s="68">
        <v>0</v>
      </c>
      <c r="F44" s="68">
        <v>0</v>
      </c>
      <c r="G44" s="68">
        <v>0</v>
      </c>
      <c r="H44" s="68">
        <v>0</v>
      </c>
      <c r="I44" s="68">
        <v>0</v>
      </c>
    </row>
    <row r="45" spans="1:9" ht="25.5" x14ac:dyDescent="0.25">
      <c r="A45" s="128">
        <v>42</v>
      </c>
      <c r="B45" s="128"/>
      <c r="C45" s="128"/>
      <c r="D45" s="82" t="s">
        <v>110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</row>
    <row r="46" spans="1:9" ht="25.5" x14ac:dyDescent="0.25">
      <c r="A46" s="128">
        <v>45</v>
      </c>
      <c r="B46" s="128"/>
      <c r="C46" s="128"/>
      <c r="D46" s="82" t="s">
        <v>109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</row>
    <row r="47" spans="1:9" x14ac:dyDescent="0.25">
      <c r="A47" s="141" t="s">
        <v>87</v>
      </c>
      <c r="B47" s="141"/>
      <c r="C47" s="141"/>
      <c r="D47" s="97" t="s">
        <v>88</v>
      </c>
      <c r="E47" s="98">
        <f>E48+E56+E60+E64</f>
        <v>27234.999999999996</v>
      </c>
      <c r="F47" s="98">
        <f>F48+F56+F60+F64</f>
        <v>43333.98</v>
      </c>
      <c r="G47" s="98">
        <f>G48+G56+G60+G64</f>
        <v>39500</v>
      </c>
      <c r="H47" s="98">
        <f t="shared" ref="H47:I47" si="26">H48+H56+H60+H64</f>
        <v>39500</v>
      </c>
      <c r="I47" s="98">
        <f t="shared" si="26"/>
        <v>39500</v>
      </c>
    </row>
    <row r="48" spans="1:9" x14ac:dyDescent="0.25">
      <c r="A48" s="126" t="s">
        <v>111</v>
      </c>
      <c r="B48" s="126"/>
      <c r="C48" s="126"/>
      <c r="D48" s="96" t="s">
        <v>112</v>
      </c>
      <c r="E48" s="88">
        <f>E52+E49</f>
        <v>24328.129999999997</v>
      </c>
      <c r="F48" s="88">
        <f>F52+F49</f>
        <v>39153.22</v>
      </c>
      <c r="G48" s="88">
        <f>G52+G49</f>
        <v>36300</v>
      </c>
      <c r="H48" s="88">
        <f t="shared" ref="H48:I48" si="27">H52+H49</f>
        <v>36300</v>
      </c>
      <c r="I48" s="88">
        <f t="shared" si="27"/>
        <v>36300</v>
      </c>
    </row>
    <row r="49" spans="1:9" x14ac:dyDescent="0.25">
      <c r="A49" s="135" t="s">
        <v>123</v>
      </c>
      <c r="B49" s="136"/>
      <c r="C49" s="137"/>
      <c r="D49" s="93" t="s">
        <v>124</v>
      </c>
      <c r="E49" s="88">
        <f t="shared" ref="E49:G50" si="28">E50</f>
        <v>0</v>
      </c>
      <c r="F49" s="88">
        <f t="shared" si="28"/>
        <v>0</v>
      </c>
      <c r="G49" s="88">
        <f t="shared" si="28"/>
        <v>0</v>
      </c>
      <c r="H49" s="88">
        <f t="shared" ref="H49:I49" si="29">H50</f>
        <v>0</v>
      </c>
      <c r="I49" s="88">
        <f t="shared" si="29"/>
        <v>0</v>
      </c>
    </row>
    <row r="50" spans="1:9" x14ac:dyDescent="0.25">
      <c r="A50" s="138">
        <v>3</v>
      </c>
      <c r="B50" s="139"/>
      <c r="C50" s="140"/>
      <c r="D50" s="68" t="s">
        <v>10</v>
      </c>
      <c r="E50" s="91">
        <f t="shared" si="28"/>
        <v>0</v>
      </c>
      <c r="F50" s="91">
        <f t="shared" si="28"/>
        <v>0</v>
      </c>
      <c r="G50" s="91">
        <f t="shared" si="28"/>
        <v>0</v>
      </c>
      <c r="H50" s="91">
        <f t="shared" ref="H50:I50" si="30">H51</f>
        <v>0</v>
      </c>
      <c r="I50" s="91">
        <f t="shared" si="30"/>
        <v>0</v>
      </c>
    </row>
    <row r="51" spans="1:9" x14ac:dyDescent="0.25">
      <c r="A51" s="138">
        <v>31</v>
      </c>
      <c r="B51" s="139"/>
      <c r="C51" s="140"/>
      <c r="D51" s="82" t="s">
        <v>11</v>
      </c>
      <c r="E51" s="91">
        <v>0</v>
      </c>
      <c r="F51" s="91">
        <v>0</v>
      </c>
      <c r="G51" s="69">
        <v>0</v>
      </c>
      <c r="H51" s="69">
        <v>0</v>
      </c>
      <c r="I51" s="69">
        <v>0</v>
      </c>
    </row>
    <row r="52" spans="1:9" x14ac:dyDescent="0.25">
      <c r="A52" s="127" t="s">
        <v>105</v>
      </c>
      <c r="B52" s="127"/>
      <c r="C52" s="127"/>
      <c r="D52" s="94" t="s">
        <v>106</v>
      </c>
      <c r="E52" s="88">
        <f>E53</f>
        <v>24328.129999999997</v>
      </c>
      <c r="F52" s="88">
        <f>F53</f>
        <v>39153.22</v>
      </c>
      <c r="G52" s="88">
        <f>G53</f>
        <v>36300</v>
      </c>
      <c r="H52" s="88">
        <f t="shared" ref="H52:I52" si="31">H53</f>
        <v>36300</v>
      </c>
      <c r="I52" s="88">
        <f t="shared" si="31"/>
        <v>36300</v>
      </c>
    </row>
    <row r="53" spans="1:9" x14ac:dyDescent="0.25">
      <c r="A53" s="128">
        <v>3</v>
      </c>
      <c r="B53" s="128"/>
      <c r="C53" s="128"/>
      <c r="D53" s="68" t="s">
        <v>10</v>
      </c>
      <c r="E53" s="75">
        <f>E54+E55</f>
        <v>24328.129999999997</v>
      </c>
      <c r="F53" s="75">
        <f>F54+F55</f>
        <v>39153.22</v>
      </c>
      <c r="G53" s="75">
        <f>G54+G55</f>
        <v>36300</v>
      </c>
      <c r="H53" s="75">
        <f t="shared" ref="H53:I53" si="32">H54+H55</f>
        <v>36300</v>
      </c>
      <c r="I53" s="75">
        <f t="shared" si="32"/>
        <v>36300</v>
      </c>
    </row>
    <row r="54" spans="1:9" x14ac:dyDescent="0.25">
      <c r="A54" s="128">
        <v>31</v>
      </c>
      <c r="B54" s="128"/>
      <c r="C54" s="128"/>
      <c r="D54" s="82" t="s">
        <v>11</v>
      </c>
      <c r="E54" s="69">
        <v>20464.39</v>
      </c>
      <c r="F54" s="69">
        <v>31853.47</v>
      </c>
      <c r="G54" s="69">
        <v>31300</v>
      </c>
      <c r="H54" s="69">
        <v>31300</v>
      </c>
      <c r="I54" s="69">
        <v>31300</v>
      </c>
    </row>
    <row r="55" spans="1:9" x14ac:dyDescent="0.25">
      <c r="A55" s="128">
        <v>32</v>
      </c>
      <c r="B55" s="128"/>
      <c r="C55" s="128"/>
      <c r="D55" s="68" t="s">
        <v>22</v>
      </c>
      <c r="E55" s="69">
        <v>3863.74</v>
      </c>
      <c r="F55" s="69">
        <v>7299.75</v>
      </c>
      <c r="G55" s="69">
        <v>5000</v>
      </c>
      <c r="H55" s="69">
        <v>5000</v>
      </c>
      <c r="I55" s="69">
        <v>5000</v>
      </c>
    </row>
    <row r="56" spans="1:9" x14ac:dyDescent="0.25">
      <c r="A56" s="126" t="s">
        <v>113</v>
      </c>
      <c r="B56" s="126"/>
      <c r="C56" s="126"/>
      <c r="D56" s="95" t="s">
        <v>114</v>
      </c>
      <c r="E56" s="88">
        <f t="shared" ref="E56:G58" si="33">E57</f>
        <v>2853.12</v>
      </c>
      <c r="F56" s="88">
        <f t="shared" si="33"/>
        <v>3981.68</v>
      </c>
      <c r="G56" s="88">
        <f t="shared" si="33"/>
        <v>3000</v>
      </c>
      <c r="H56" s="88">
        <f t="shared" ref="H56:I56" si="34">H57</f>
        <v>3000</v>
      </c>
      <c r="I56" s="88">
        <f t="shared" si="34"/>
        <v>3000</v>
      </c>
    </row>
    <row r="57" spans="1:9" x14ac:dyDescent="0.25">
      <c r="A57" s="127" t="s">
        <v>105</v>
      </c>
      <c r="B57" s="127"/>
      <c r="C57" s="127"/>
      <c r="D57" s="94" t="s">
        <v>106</v>
      </c>
      <c r="E57" s="88">
        <f t="shared" si="33"/>
        <v>2853.12</v>
      </c>
      <c r="F57" s="88">
        <f t="shared" si="33"/>
        <v>3981.68</v>
      </c>
      <c r="G57" s="88">
        <f t="shared" si="33"/>
        <v>3000</v>
      </c>
      <c r="H57" s="88">
        <f t="shared" ref="H57:I57" si="35">H58</f>
        <v>3000</v>
      </c>
      <c r="I57" s="88">
        <f t="shared" si="35"/>
        <v>3000</v>
      </c>
    </row>
    <row r="58" spans="1:9" x14ac:dyDescent="0.25">
      <c r="A58" s="128">
        <v>3</v>
      </c>
      <c r="B58" s="128"/>
      <c r="C58" s="128"/>
      <c r="D58" s="68" t="s">
        <v>10</v>
      </c>
      <c r="E58" s="75">
        <f t="shared" si="33"/>
        <v>2853.12</v>
      </c>
      <c r="F58" s="75">
        <f t="shared" si="33"/>
        <v>3981.68</v>
      </c>
      <c r="G58" s="75">
        <f t="shared" si="33"/>
        <v>3000</v>
      </c>
      <c r="H58" s="75">
        <f t="shared" ref="H58:I58" si="36">H59</f>
        <v>3000</v>
      </c>
      <c r="I58" s="75">
        <f t="shared" si="36"/>
        <v>3000</v>
      </c>
    </row>
    <row r="59" spans="1:9" x14ac:dyDescent="0.25">
      <c r="A59" s="128">
        <v>32</v>
      </c>
      <c r="B59" s="128"/>
      <c r="C59" s="128"/>
      <c r="D59" s="68" t="s">
        <v>22</v>
      </c>
      <c r="E59" s="69">
        <v>2853.12</v>
      </c>
      <c r="F59" s="69">
        <v>3981.68</v>
      </c>
      <c r="G59" s="69">
        <v>3000</v>
      </c>
      <c r="H59" s="69">
        <v>3000</v>
      </c>
      <c r="I59" s="69">
        <v>3000</v>
      </c>
    </row>
    <row r="60" spans="1:9" x14ac:dyDescent="0.25">
      <c r="A60" s="126" t="s">
        <v>115</v>
      </c>
      <c r="B60" s="126"/>
      <c r="C60" s="126"/>
      <c r="D60" s="95" t="s">
        <v>116</v>
      </c>
      <c r="E60" s="88">
        <f>E61</f>
        <v>0</v>
      </c>
      <c r="F60" s="88">
        <f>F61</f>
        <v>0</v>
      </c>
      <c r="G60" s="88">
        <f>G61</f>
        <v>0</v>
      </c>
      <c r="H60" s="88">
        <f t="shared" ref="H60:I60" si="37">H61</f>
        <v>0</v>
      </c>
      <c r="I60" s="88">
        <f t="shared" si="37"/>
        <v>0</v>
      </c>
    </row>
    <row r="61" spans="1:9" x14ac:dyDescent="0.25">
      <c r="A61" s="127" t="s">
        <v>105</v>
      </c>
      <c r="B61" s="127"/>
      <c r="C61" s="127"/>
      <c r="D61" s="94" t="s">
        <v>106</v>
      </c>
      <c r="E61" s="88">
        <v>0</v>
      </c>
      <c r="F61" s="88">
        <v>0</v>
      </c>
      <c r="G61" s="88">
        <v>0</v>
      </c>
      <c r="H61" s="88">
        <v>0</v>
      </c>
      <c r="I61" s="88">
        <v>0</v>
      </c>
    </row>
    <row r="62" spans="1:9" x14ac:dyDescent="0.25">
      <c r="A62" s="128">
        <v>3</v>
      </c>
      <c r="B62" s="128"/>
      <c r="C62" s="128"/>
      <c r="D62" s="68" t="s">
        <v>10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</row>
    <row r="63" spans="1:9" x14ac:dyDescent="0.25">
      <c r="A63" s="128">
        <v>32</v>
      </c>
      <c r="B63" s="128"/>
      <c r="C63" s="128"/>
      <c r="D63" s="68" t="s">
        <v>22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</row>
    <row r="64" spans="1:9" x14ac:dyDescent="0.25">
      <c r="A64" s="126" t="s">
        <v>117</v>
      </c>
      <c r="B64" s="126"/>
      <c r="C64" s="126"/>
      <c r="D64" s="95" t="s">
        <v>118</v>
      </c>
      <c r="E64" s="88">
        <f>E65</f>
        <v>53.75</v>
      </c>
      <c r="F64" s="88">
        <f>F65</f>
        <v>199.08</v>
      </c>
      <c r="G64" s="88">
        <f>G65</f>
        <v>200</v>
      </c>
      <c r="H64" s="88">
        <f t="shared" ref="H64:I64" si="38">H65</f>
        <v>200</v>
      </c>
      <c r="I64" s="88">
        <f t="shared" si="38"/>
        <v>200</v>
      </c>
    </row>
    <row r="65" spans="1:9" x14ac:dyDescent="0.25">
      <c r="A65" s="127" t="s">
        <v>105</v>
      </c>
      <c r="B65" s="127"/>
      <c r="C65" s="127"/>
      <c r="D65" s="94" t="s">
        <v>106</v>
      </c>
      <c r="E65" s="88">
        <v>53.75</v>
      </c>
      <c r="F65" s="88">
        <f>F66</f>
        <v>199.08</v>
      </c>
      <c r="G65" s="88">
        <f>G66</f>
        <v>200</v>
      </c>
      <c r="H65" s="88">
        <f t="shared" ref="H65:I65" si="39">H66</f>
        <v>200</v>
      </c>
      <c r="I65" s="88">
        <f t="shared" si="39"/>
        <v>200</v>
      </c>
    </row>
    <row r="66" spans="1:9" x14ac:dyDescent="0.25">
      <c r="A66" s="128">
        <v>3</v>
      </c>
      <c r="B66" s="128"/>
      <c r="C66" s="128"/>
      <c r="D66" s="68" t="s">
        <v>10</v>
      </c>
      <c r="E66" s="75">
        <v>53.75</v>
      </c>
      <c r="F66" s="75">
        <f>F67</f>
        <v>199.08</v>
      </c>
      <c r="G66" s="75">
        <f>G67</f>
        <v>200</v>
      </c>
      <c r="H66" s="75">
        <f t="shared" ref="H66:I66" si="40">H67</f>
        <v>200</v>
      </c>
      <c r="I66" s="75">
        <f t="shared" si="40"/>
        <v>200</v>
      </c>
    </row>
    <row r="67" spans="1:9" x14ac:dyDescent="0.25">
      <c r="A67" s="128">
        <v>32</v>
      </c>
      <c r="B67" s="128"/>
      <c r="C67" s="128"/>
      <c r="D67" s="68" t="s">
        <v>22</v>
      </c>
      <c r="E67" s="69">
        <v>53.75</v>
      </c>
      <c r="F67" s="69">
        <v>199.08</v>
      </c>
      <c r="G67" s="69">
        <v>200</v>
      </c>
      <c r="H67" s="69">
        <v>200</v>
      </c>
      <c r="I67" s="69">
        <v>200</v>
      </c>
    </row>
    <row r="68" spans="1:9" x14ac:dyDescent="0.25">
      <c r="A68" s="92"/>
      <c r="B68" s="92"/>
      <c r="C68" s="92"/>
      <c r="D68" s="92"/>
    </row>
    <row r="69" spans="1:9" x14ac:dyDescent="0.25">
      <c r="A69" s="150" t="s">
        <v>124</v>
      </c>
      <c r="B69" s="150"/>
      <c r="C69" s="150"/>
      <c r="D69" s="92"/>
    </row>
    <row r="70" spans="1:9" x14ac:dyDescent="0.25">
      <c r="A70" s="150"/>
      <c r="B70" s="150"/>
      <c r="C70" s="150"/>
      <c r="D70" s="92"/>
      <c r="G70">
        <v>255.5</v>
      </c>
      <c r="H70">
        <v>255.5</v>
      </c>
      <c r="I70">
        <v>255.5</v>
      </c>
    </row>
    <row r="71" spans="1:9" x14ac:dyDescent="0.25">
      <c r="A71" s="92"/>
      <c r="B71" s="92"/>
      <c r="C71" s="92"/>
      <c r="D71" s="92"/>
      <c r="G71">
        <v>42.2</v>
      </c>
      <c r="H71">
        <v>42.2</v>
      </c>
      <c r="I71">
        <v>42.2</v>
      </c>
    </row>
  </sheetData>
  <mergeCells count="64">
    <mergeCell ref="A69:C70"/>
    <mergeCell ref="A18:C18"/>
    <mergeCell ref="A19:C19"/>
    <mergeCell ref="A14:C14"/>
    <mergeCell ref="A15:C15"/>
    <mergeCell ref="A16:C16"/>
    <mergeCell ref="A9:C9"/>
    <mergeCell ref="A10:C10"/>
    <mergeCell ref="A12:C12"/>
    <mergeCell ref="A11:C11"/>
    <mergeCell ref="A17:C17"/>
    <mergeCell ref="A7:C7"/>
    <mergeCell ref="A8:C8"/>
    <mergeCell ref="A1:I1"/>
    <mergeCell ref="A3:I3"/>
    <mergeCell ref="A5:C5"/>
    <mergeCell ref="A20:C20"/>
    <mergeCell ref="A21:C21"/>
    <mergeCell ref="A22:C22"/>
    <mergeCell ref="A23:C23"/>
    <mergeCell ref="A24:C24"/>
    <mergeCell ref="A25:C25"/>
    <mergeCell ref="A26:C26"/>
    <mergeCell ref="A27:C27"/>
    <mergeCell ref="A29:C29"/>
    <mergeCell ref="A30:C30"/>
    <mergeCell ref="A31:C31"/>
    <mergeCell ref="A32:C32"/>
    <mergeCell ref="A33:C33"/>
    <mergeCell ref="A34:C34"/>
    <mergeCell ref="A35:C35"/>
    <mergeCell ref="A45:C45"/>
    <mergeCell ref="A46:C46"/>
    <mergeCell ref="A36:C36"/>
    <mergeCell ref="A37:C37"/>
    <mergeCell ref="A42:C42"/>
    <mergeCell ref="A43:C43"/>
    <mergeCell ref="A44:C44"/>
    <mergeCell ref="A47:C47"/>
    <mergeCell ref="A48:C48"/>
    <mergeCell ref="A52:C52"/>
    <mergeCell ref="A53:C53"/>
    <mergeCell ref="A54:C54"/>
    <mergeCell ref="A63:C63"/>
    <mergeCell ref="A55:C55"/>
    <mergeCell ref="A56:C56"/>
    <mergeCell ref="A57:C57"/>
    <mergeCell ref="A58:C58"/>
    <mergeCell ref="A64:C64"/>
    <mergeCell ref="A65:C65"/>
    <mergeCell ref="A66:C66"/>
    <mergeCell ref="A67:C67"/>
    <mergeCell ref="A28:C28"/>
    <mergeCell ref="A38:C38"/>
    <mergeCell ref="A39:C39"/>
    <mergeCell ref="A40:C40"/>
    <mergeCell ref="A41:C41"/>
    <mergeCell ref="A49:C49"/>
    <mergeCell ref="A50:C50"/>
    <mergeCell ref="A51:C51"/>
    <mergeCell ref="A59:C59"/>
    <mergeCell ref="A60:C60"/>
    <mergeCell ref="A61:C61"/>
    <mergeCell ref="A62:C62"/>
  </mergeCells>
  <pageMargins left="0.7" right="0.7" top="0.75" bottom="0.75" header="0.3" footer="0.3"/>
  <pageSetup paperSize="9" scale="72" fitToHeight="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2023-09-29T09:02:00Z</cp:lastPrinted>
  <dcterms:created xsi:type="dcterms:W3CDTF">2022-08-12T12:51:27Z</dcterms:created>
  <dcterms:modified xsi:type="dcterms:W3CDTF">2023-11-20T08:45:57Z</dcterms:modified>
</cp:coreProperties>
</file>